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____OI\__INVEST_AKCE_PŘIPRAVOVANÉ\DPS 2467\Výtahy\PD Final\Rozpočet + VV\"/>
    </mc:Choice>
  </mc:AlternateContent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001 001 Pol" sheetId="12" r:id="rId4"/>
    <sheet name="001 002 Pol" sheetId="13" r:id="rId5"/>
    <sheet name="001 0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_xlnm.Print_Titles" localSheetId="4">'001 002 Pol'!$1:$7</definedName>
    <definedName name="_xlnm.Print_Titles" localSheetId="5">'001 003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Pol'!$A$1:$Y$312</definedName>
    <definedName name="_xlnm.Print_Area" localSheetId="4">'001 002 Pol'!$A$1:$Y$80</definedName>
    <definedName name="_xlnm.Print_Area" localSheetId="5">'001 003 Pol'!$A$1:$Y$23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75" i="1"/>
  <c r="I73" i="1"/>
  <c r="I72" i="1"/>
  <c r="I71" i="1"/>
  <c r="I70" i="1"/>
  <c r="I69" i="1"/>
  <c r="I68" i="1"/>
  <c r="I67" i="1"/>
  <c r="I66" i="1"/>
  <c r="I65" i="1"/>
  <c r="I64" i="1"/>
  <c r="I63" i="1"/>
  <c r="I62" i="1"/>
  <c r="I16" i="1" s="1"/>
  <c r="I61" i="1"/>
  <c r="I60" i="1"/>
  <c r="I59" i="1"/>
  <c r="I58" i="1"/>
  <c r="I57" i="1"/>
  <c r="G44" i="1"/>
  <c r="F44" i="1"/>
  <c r="G42" i="1"/>
  <c r="F42" i="1"/>
  <c r="G22" i="14"/>
  <c r="BA20" i="14"/>
  <c r="BA17" i="14"/>
  <c r="G9" i="14"/>
  <c r="AF22" i="14" s="1"/>
  <c r="I9" i="14"/>
  <c r="I8" i="14" s="1"/>
  <c r="K9" i="14"/>
  <c r="K8" i="14" s="1"/>
  <c r="M9" i="14"/>
  <c r="O9" i="14"/>
  <c r="O8" i="14" s="1"/>
  <c r="Q9" i="14"/>
  <c r="Q8" i="14" s="1"/>
  <c r="V9" i="14"/>
  <c r="V8" i="14" s="1"/>
  <c r="G10" i="14"/>
  <c r="I10" i="14"/>
  <c r="K10" i="14"/>
  <c r="M10" i="14"/>
  <c r="O10" i="14"/>
  <c r="Q10" i="14"/>
  <c r="V10" i="14"/>
  <c r="G12" i="14"/>
  <c r="M12" i="14" s="1"/>
  <c r="I12" i="14"/>
  <c r="K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G16" i="14"/>
  <c r="I16" i="14"/>
  <c r="K16" i="14"/>
  <c r="M16" i="14"/>
  <c r="O16" i="14"/>
  <c r="O15" i="14" s="1"/>
  <c r="Q16" i="14"/>
  <c r="Q15" i="14" s="1"/>
  <c r="V16" i="14"/>
  <c r="V15" i="14" s="1"/>
  <c r="G18" i="14"/>
  <c r="I18" i="14"/>
  <c r="K18" i="14"/>
  <c r="M18" i="14"/>
  <c r="O18" i="14"/>
  <c r="Q18" i="14"/>
  <c r="V18" i="14"/>
  <c r="G19" i="14"/>
  <c r="I19" i="14"/>
  <c r="K19" i="14"/>
  <c r="M19" i="14"/>
  <c r="O19" i="14"/>
  <c r="Q19" i="14"/>
  <c r="V19" i="14"/>
  <c r="AE22" i="14"/>
  <c r="G9" i="13"/>
  <c r="G8" i="13" s="1"/>
  <c r="I74" i="1" s="1"/>
  <c r="I18" i="1" s="1"/>
  <c r="I9" i="13"/>
  <c r="K9" i="13"/>
  <c r="O9" i="13"/>
  <c r="Q9" i="13"/>
  <c r="V9" i="13"/>
  <c r="G10" i="13"/>
  <c r="I10" i="13"/>
  <c r="K10" i="13"/>
  <c r="M10" i="13"/>
  <c r="O10" i="13"/>
  <c r="Q10" i="13"/>
  <c r="V10" i="13"/>
  <c r="AE79" i="13"/>
  <c r="F43" i="1" s="1"/>
  <c r="G311" i="12"/>
  <c r="BA165" i="12"/>
  <c r="BA162" i="12"/>
  <c r="BA116" i="12"/>
  <c r="BA65" i="12"/>
  <c r="BA47" i="12"/>
  <c r="BA44" i="12"/>
  <c r="BA14" i="12"/>
  <c r="G9" i="12"/>
  <c r="AF311" i="12" s="1"/>
  <c r="I9" i="12"/>
  <c r="I8" i="12" s="1"/>
  <c r="K9" i="12"/>
  <c r="M9" i="12"/>
  <c r="O9" i="12"/>
  <c r="O8" i="12" s="1"/>
  <c r="Q9" i="12"/>
  <c r="Q8" i="12" s="1"/>
  <c r="V9" i="12"/>
  <c r="V8" i="12" s="1"/>
  <c r="G13" i="12"/>
  <c r="M13" i="12" s="1"/>
  <c r="I13" i="12"/>
  <c r="K13" i="12"/>
  <c r="K8" i="12" s="1"/>
  <c r="O13" i="12"/>
  <c r="Q13" i="12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V17" i="12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3" i="12"/>
  <c r="G32" i="12" s="1"/>
  <c r="I33" i="12"/>
  <c r="I32" i="12" s="1"/>
  <c r="K33" i="12"/>
  <c r="K32" i="12" s="1"/>
  <c r="M33" i="12"/>
  <c r="M32" i="12" s="1"/>
  <c r="O33" i="12"/>
  <c r="Q33" i="12"/>
  <c r="Q32" i="12" s="1"/>
  <c r="V33" i="12"/>
  <c r="V32" i="12" s="1"/>
  <c r="G35" i="12"/>
  <c r="I35" i="12"/>
  <c r="K35" i="12"/>
  <c r="M35" i="12"/>
  <c r="O35" i="12"/>
  <c r="O32" i="12" s="1"/>
  <c r="Q35" i="12"/>
  <c r="V35" i="12"/>
  <c r="G38" i="12"/>
  <c r="I38" i="12"/>
  <c r="K38" i="12"/>
  <c r="M38" i="12"/>
  <c r="O38" i="12"/>
  <c r="Q38" i="12"/>
  <c r="V38" i="12"/>
  <c r="G43" i="12"/>
  <c r="M43" i="12" s="1"/>
  <c r="I43" i="12"/>
  <c r="K43" i="12"/>
  <c r="O43" i="12"/>
  <c r="Q43" i="12"/>
  <c r="V43" i="12"/>
  <c r="G46" i="12"/>
  <c r="I46" i="12"/>
  <c r="K46" i="12"/>
  <c r="M46" i="12"/>
  <c r="O46" i="12"/>
  <c r="Q46" i="12"/>
  <c r="V46" i="12"/>
  <c r="G49" i="12"/>
  <c r="M49" i="12" s="1"/>
  <c r="I49" i="12"/>
  <c r="K49" i="12"/>
  <c r="O49" i="12"/>
  <c r="Q49" i="12"/>
  <c r="V49" i="12"/>
  <c r="G52" i="12"/>
  <c r="I52" i="12"/>
  <c r="K52" i="12"/>
  <c r="M52" i="12"/>
  <c r="O52" i="12"/>
  <c r="Q52" i="12"/>
  <c r="V52" i="12"/>
  <c r="G55" i="12"/>
  <c r="I55" i="12"/>
  <c r="K55" i="12"/>
  <c r="M55" i="12"/>
  <c r="O55" i="12"/>
  <c r="Q55" i="12"/>
  <c r="V55" i="12"/>
  <c r="G61" i="12"/>
  <c r="I61" i="12"/>
  <c r="K61" i="12"/>
  <c r="G62" i="12"/>
  <c r="I62" i="12"/>
  <c r="K62" i="12"/>
  <c r="M62" i="12"/>
  <c r="O62" i="12"/>
  <c r="O61" i="12" s="1"/>
  <c r="Q62" i="12"/>
  <c r="Q61" i="12" s="1"/>
  <c r="V62" i="12"/>
  <c r="V61" i="12" s="1"/>
  <c r="G64" i="12"/>
  <c r="I64" i="12"/>
  <c r="K64" i="12"/>
  <c r="M64" i="12"/>
  <c r="O64" i="12"/>
  <c r="Q64" i="12"/>
  <c r="V64" i="12"/>
  <c r="G67" i="12"/>
  <c r="I67" i="12"/>
  <c r="K67" i="12"/>
  <c r="M67" i="12"/>
  <c r="O67" i="12"/>
  <c r="Q67" i="12"/>
  <c r="V67" i="12"/>
  <c r="G70" i="12"/>
  <c r="I70" i="12"/>
  <c r="K70" i="12"/>
  <c r="M70" i="12"/>
  <c r="O70" i="12"/>
  <c r="Q70" i="12"/>
  <c r="V70" i="12"/>
  <c r="G73" i="12"/>
  <c r="M73" i="12" s="1"/>
  <c r="M61" i="12" s="1"/>
  <c r="I73" i="12"/>
  <c r="K73" i="12"/>
  <c r="O73" i="12"/>
  <c r="Q73" i="12"/>
  <c r="V73" i="12"/>
  <c r="V75" i="12"/>
  <c r="G76" i="12"/>
  <c r="M76" i="12" s="1"/>
  <c r="M75" i="12" s="1"/>
  <c r="I76" i="12"/>
  <c r="I75" i="12" s="1"/>
  <c r="K76" i="12"/>
  <c r="K75" i="12" s="1"/>
  <c r="O76" i="12"/>
  <c r="Q76" i="12"/>
  <c r="V76" i="12"/>
  <c r="G78" i="12"/>
  <c r="I78" i="12"/>
  <c r="K78" i="12"/>
  <c r="M78" i="12"/>
  <c r="O78" i="12"/>
  <c r="Q78" i="12"/>
  <c r="V78" i="12"/>
  <c r="G82" i="12"/>
  <c r="I82" i="12"/>
  <c r="K82" i="12"/>
  <c r="M82" i="12"/>
  <c r="O82" i="12"/>
  <c r="Q82" i="12"/>
  <c r="V82" i="12"/>
  <c r="G86" i="12"/>
  <c r="I86" i="12"/>
  <c r="K86" i="12"/>
  <c r="M86" i="12"/>
  <c r="O86" i="12"/>
  <c r="O75" i="12" s="1"/>
  <c r="Q86" i="12"/>
  <c r="Q75" i="12" s="1"/>
  <c r="V86" i="12"/>
  <c r="G88" i="12"/>
  <c r="I88" i="12"/>
  <c r="K88" i="12"/>
  <c r="M88" i="12"/>
  <c r="O88" i="12"/>
  <c r="Q88" i="12"/>
  <c r="V88" i="12"/>
  <c r="G94" i="12"/>
  <c r="I94" i="12"/>
  <c r="K94" i="12"/>
  <c r="M94" i="12"/>
  <c r="O94" i="12"/>
  <c r="Q94" i="12"/>
  <c r="V94" i="12"/>
  <c r="K98" i="12"/>
  <c r="O98" i="12"/>
  <c r="Q98" i="12"/>
  <c r="V98" i="12"/>
  <c r="G99" i="12"/>
  <c r="M99" i="12" s="1"/>
  <c r="M98" i="12" s="1"/>
  <c r="I99" i="12"/>
  <c r="I98" i="12" s="1"/>
  <c r="K99" i="12"/>
  <c r="O99" i="12"/>
  <c r="Q99" i="12"/>
  <c r="V99" i="12"/>
  <c r="G103" i="12"/>
  <c r="G102" i="12" s="1"/>
  <c r="I103" i="12"/>
  <c r="I102" i="12" s="1"/>
  <c r="K103" i="12"/>
  <c r="K102" i="12" s="1"/>
  <c r="M103" i="12"/>
  <c r="M102" i="12" s="1"/>
  <c r="O103" i="12"/>
  <c r="Q103" i="12"/>
  <c r="Q102" i="12" s="1"/>
  <c r="V103" i="12"/>
  <c r="V102" i="12" s="1"/>
  <c r="G106" i="12"/>
  <c r="I106" i="12"/>
  <c r="K106" i="12"/>
  <c r="M106" i="12"/>
  <c r="O106" i="12"/>
  <c r="O102" i="12" s="1"/>
  <c r="Q106" i="12"/>
  <c r="V106" i="12"/>
  <c r="G109" i="12"/>
  <c r="I109" i="12"/>
  <c r="K109" i="12"/>
  <c r="M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G115" i="12"/>
  <c r="M115" i="12" s="1"/>
  <c r="I115" i="12"/>
  <c r="K115" i="12"/>
  <c r="O115" i="12"/>
  <c r="Q115" i="12"/>
  <c r="V115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3" i="12"/>
  <c r="I123" i="12"/>
  <c r="K123" i="12"/>
  <c r="G124" i="12"/>
  <c r="I124" i="12"/>
  <c r="K124" i="12"/>
  <c r="M124" i="12"/>
  <c r="O124" i="12"/>
  <c r="O123" i="12" s="1"/>
  <c r="Q124" i="12"/>
  <c r="Q123" i="12" s="1"/>
  <c r="V124" i="12"/>
  <c r="V123" i="12" s="1"/>
  <c r="G129" i="12"/>
  <c r="I129" i="12"/>
  <c r="K129" i="12"/>
  <c r="M129" i="12"/>
  <c r="O129" i="12"/>
  <c r="Q129" i="12"/>
  <c r="V129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41" i="12"/>
  <c r="M141" i="12" s="1"/>
  <c r="M123" i="12" s="1"/>
  <c r="I141" i="12"/>
  <c r="K141" i="12"/>
  <c r="O141" i="12"/>
  <c r="Q141" i="12"/>
  <c r="V141" i="12"/>
  <c r="V144" i="12"/>
  <c r="G145" i="12"/>
  <c r="M145" i="12" s="1"/>
  <c r="M144" i="12" s="1"/>
  <c r="I145" i="12"/>
  <c r="I144" i="12" s="1"/>
  <c r="K145" i="12"/>
  <c r="K144" i="12" s="1"/>
  <c r="O145" i="12"/>
  <c r="Q145" i="12"/>
  <c r="V145" i="12"/>
  <c r="G147" i="12"/>
  <c r="I147" i="12"/>
  <c r="K147" i="12"/>
  <c r="M147" i="12"/>
  <c r="O147" i="12"/>
  <c r="Q147" i="12"/>
  <c r="V147" i="12"/>
  <c r="G149" i="12"/>
  <c r="I149" i="12"/>
  <c r="K149" i="12"/>
  <c r="M149" i="12"/>
  <c r="O149" i="12"/>
  <c r="Q149" i="12"/>
  <c r="V149" i="12"/>
  <c r="G152" i="12"/>
  <c r="I152" i="12"/>
  <c r="K152" i="12"/>
  <c r="M152" i="12"/>
  <c r="O152" i="12"/>
  <c r="O144" i="12" s="1"/>
  <c r="Q152" i="12"/>
  <c r="Q144" i="12" s="1"/>
  <c r="V152" i="12"/>
  <c r="G154" i="12"/>
  <c r="I154" i="12"/>
  <c r="K154" i="12"/>
  <c r="M154" i="12"/>
  <c r="O154" i="12"/>
  <c r="Q154" i="12"/>
  <c r="V154" i="12"/>
  <c r="G158" i="12"/>
  <c r="G157" i="12" s="1"/>
  <c r="I158" i="12"/>
  <c r="K158" i="12"/>
  <c r="K157" i="12" s="1"/>
  <c r="M158" i="12"/>
  <c r="O158" i="12"/>
  <c r="O157" i="12" s="1"/>
  <c r="Q158" i="12"/>
  <c r="Q157" i="12" s="1"/>
  <c r="V158" i="12"/>
  <c r="V157" i="12" s="1"/>
  <c r="G161" i="12"/>
  <c r="M161" i="12" s="1"/>
  <c r="I161" i="12"/>
  <c r="I157" i="12" s="1"/>
  <c r="K161" i="12"/>
  <c r="O161" i="12"/>
  <c r="Q161" i="12"/>
  <c r="V161" i="12"/>
  <c r="G164" i="12"/>
  <c r="I164" i="12"/>
  <c r="K164" i="12"/>
  <c r="M164" i="12"/>
  <c r="O164" i="12"/>
  <c r="Q164" i="12"/>
  <c r="V164" i="12"/>
  <c r="G168" i="12"/>
  <c r="I168" i="12"/>
  <c r="K168" i="12"/>
  <c r="M168" i="12"/>
  <c r="O168" i="12"/>
  <c r="Q168" i="12"/>
  <c r="V168" i="12"/>
  <c r="G172" i="12"/>
  <c r="I172" i="12"/>
  <c r="K172" i="12"/>
  <c r="M172" i="12"/>
  <c r="O172" i="12"/>
  <c r="Q172" i="12"/>
  <c r="V172" i="12"/>
  <c r="G174" i="12"/>
  <c r="I174" i="12"/>
  <c r="K174" i="12"/>
  <c r="M174" i="12"/>
  <c r="O174" i="12"/>
  <c r="Q174" i="12"/>
  <c r="V174" i="12"/>
  <c r="G177" i="12"/>
  <c r="M177" i="12" s="1"/>
  <c r="I177" i="12"/>
  <c r="K177" i="12"/>
  <c r="O177" i="12"/>
  <c r="Q177" i="12"/>
  <c r="V177" i="12"/>
  <c r="G178" i="12"/>
  <c r="I178" i="12"/>
  <c r="K178" i="12"/>
  <c r="M178" i="12"/>
  <c r="O178" i="12"/>
  <c r="Q178" i="12"/>
  <c r="V178" i="12"/>
  <c r="G182" i="12"/>
  <c r="M182" i="12" s="1"/>
  <c r="I182" i="12"/>
  <c r="K182" i="12"/>
  <c r="O182" i="12"/>
  <c r="Q182" i="12"/>
  <c r="V182" i="12"/>
  <c r="G185" i="12"/>
  <c r="I185" i="12"/>
  <c r="K185" i="12"/>
  <c r="M185" i="12"/>
  <c r="O185" i="12"/>
  <c r="Q185" i="12"/>
  <c r="V185" i="12"/>
  <c r="G189" i="12"/>
  <c r="I189" i="12"/>
  <c r="K189" i="12"/>
  <c r="M189" i="12"/>
  <c r="O189" i="12"/>
  <c r="Q189" i="12"/>
  <c r="V189" i="12"/>
  <c r="G191" i="12"/>
  <c r="I191" i="12"/>
  <c r="K191" i="12"/>
  <c r="M191" i="12"/>
  <c r="O191" i="12"/>
  <c r="Q191" i="12"/>
  <c r="V191" i="12"/>
  <c r="G193" i="12"/>
  <c r="I193" i="12"/>
  <c r="K193" i="12"/>
  <c r="M193" i="12"/>
  <c r="O193" i="12"/>
  <c r="Q193" i="12"/>
  <c r="V193" i="12"/>
  <c r="G195" i="12"/>
  <c r="I195" i="12"/>
  <c r="K195" i="12"/>
  <c r="M195" i="12"/>
  <c r="O195" i="12"/>
  <c r="Q195" i="12"/>
  <c r="V195" i="12"/>
  <c r="G197" i="12"/>
  <c r="I197" i="12"/>
  <c r="K197" i="12"/>
  <c r="M197" i="12"/>
  <c r="O197" i="12"/>
  <c r="Q197" i="12"/>
  <c r="V197" i="12"/>
  <c r="G198" i="12"/>
  <c r="I198" i="12"/>
  <c r="K198" i="12"/>
  <c r="M198" i="12"/>
  <c r="O198" i="12"/>
  <c r="Q198" i="12"/>
  <c r="V198" i="12"/>
  <c r="G201" i="12"/>
  <c r="G200" i="12" s="1"/>
  <c r="I201" i="12"/>
  <c r="I200" i="12" s="1"/>
  <c r="K201" i="12"/>
  <c r="M201" i="12"/>
  <c r="O201" i="12"/>
  <c r="O200" i="12" s="1"/>
  <c r="Q201" i="12"/>
  <c r="Q200" i="12" s="1"/>
  <c r="V201" i="12"/>
  <c r="V200" i="12" s="1"/>
  <c r="G203" i="12"/>
  <c r="M203" i="12" s="1"/>
  <c r="I203" i="12"/>
  <c r="K203" i="12"/>
  <c r="K200" i="12" s="1"/>
  <c r="O203" i="12"/>
  <c r="Q203" i="12"/>
  <c r="V203" i="12"/>
  <c r="G205" i="12"/>
  <c r="I205" i="12"/>
  <c r="K205" i="12"/>
  <c r="M205" i="12"/>
  <c r="O205" i="12"/>
  <c r="Q205" i="12"/>
  <c r="V205" i="12"/>
  <c r="G206" i="12"/>
  <c r="I206" i="12"/>
  <c r="K206" i="12"/>
  <c r="M206" i="12"/>
  <c r="O206" i="12"/>
  <c r="Q206" i="12"/>
  <c r="V206" i="12"/>
  <c r="G207" i="12"/>
  <c r="I207" i="12"/>
  <c r="K207" i="12"/>
  <c r="M207" i="12"/>
  <c r="O207" i="12"/>
  <c r="Q207" i="12"/>
  <c r="V207" i="12"/>
  <c r="G210" i="12"/>
  <c r="I210" i="12"/>
  <c r="K210" i="12"/>
  <c r="M210" i="12"/>
  <c r="O210" i="12"/>
  <c r="Q210" i="12"/>
  <c r="V210" i="12"/>
  <c r="G211" i="12"/>
  <c r="M211" i="12" s="1"/>
  <c r="I211" i="12"/>
  <c r="K211" i="12"/>
  <c r="O211" i="12"/>
  <c r="Q211" i="12"/>
  <c r="V211" i="12"/>
  <c r="G213" i="12"/>
  <c r="I213" i="12"/>
  <c r="K213" i="12"/>
  <c r="M213" i="12"/>
  <c r="O213" i="12"/>
  <c r="Q213" i="12"/>
  <c r="V213" i="12"/>
  <c r="G215" i="12"/>
  <c r="M215" i="12" s="1"/>
  <c r="I215" i="12"/>
  <c r="K215" i="12"/>
  <c r="O215" i="12"/>
  <c r="Q215" i="12"/>
  <c r="V215" i="12"/>
  <c r="G217" i="12"/>
  <c r="I217" i="12"/>
  <c r="K217" i="12"/>
  <c r="M217" i="12"/>
  <c r="O217" i="12"/>
  <c r="Q217" i="12"/>
  <c r="V217" i="12"/>
  <c r="G219" i="12"/>
  <c r="I219" i="12"/>
  <c r="K219" i="12"/>
  <c r="M219" i="12"/>
  <c r="O219" i="12"/>
  <c r="Q219" i="12"/>
  <c r="V219" i="12"/>
  <c r="I221" i="12"/>
  <c r="O221" i="12"/>
  <c r="G222" i="12"/>
  <c r="I222" i="12"/>
  <c r="K222" i="12"/>
  <c r="M222" i="12"/>
  <c r="O222" i="12"/>
  <c r="Q222" i="12"/>
  <c r="Q221" i="12" s="1"/>
  <c r="V222" i="12"/>
  <c r="V221" i="12" s="1"/>
  <c r="G224" i="12"/>
  <c r="M224" i="12" s="1"/>
  <c r="I224" i="12"/>
  <c r="K224" i="12"/>
  <c r="O224" i="12"/>
  <c r="Q224" i="12"/>
  <c r="V224" i="12"/>
  <c r="G226" i="12"/>
  <c r="I226" i="12"/>
  <c r="K226" i="12"/>
  <c r="M226" i="12"/>
  <c r="O226" i="12"/>
  <c r="Q226" i="12"/>
  <c r="V226" i="12"/>
  <c r="G228" i="12"/>
  <c r="M228" i="12" s="1"/>
  <c r="I228" i="12"/>
  <c r="K228" i="12"/>
  <c r="O228" i="12"/>
  <c r="Q228" i="12"/>
  <c r="V228" i="12"/>
  <c r="G230" i="12"/>
  <c r="I230" i="12"/>
  <c r="K230" i="12"/>
  <c r="M230" i="12"/>
  <c r="O230" i="12"/>
  <c r="Q230" i="12"/>
  <c r="V230" i="12"/>
  <c r="G232" i="12"/>
  <c r="I232" i="12"/>
  <c r="K232" i="12"/>
  <c r="M232" i="12"/>
  <c r="O232" i="12"/>
  <c r="Q232" i="12"/>
  <c r="V232" i="12"/>
  <c r="G235" i="12"/>
  <c r="I235" i="12"/>
  <c r="K235" i="12"/>
  <c r="K221" i="12" s="1"/>
  <c r="M235" i="12"/>
  <c r="O235" i="12"/>
  <c r="Q235" i="12"/>
  <c r="V235" i="12"/>
  <c r="G238" i="12"/>
  <c r="G237" i="12" s="1"/>
  <c r="I238" i="12"/>
  <c r="I237" i="12" s="1"/>
  <c r="K238" i="12"/>
  <c r="K237" i="12" s="1"/>
  <c r="M238" i="12"/>
  <c r="M237" i="12" s="1"/>
  <c r="O238" i="12"/>
  <c r="O237" i="12" s="1"/>
  <c r="Q238" i="12"/>
  <c r="Q237" i="12" s="1"/>
  <c r="V238" i="12"/>
  <c r="G240" i="12"/>
  <c r="I240" i="12"/>
  <c r="K240" i="12"/>
  <c r="M240" i="12"/>
  <c r="O240" i="12"/>
  <c r="Q240" i="12"/>
  <c r="V240" i="12"/>
  <c r="V237" i="12" s="1"/>
  <c r="G242" i="12"/>
  <c r="I242" i="12"/>
  <c r="K242" i="12"/>
  <c r="M242" i="12"/>
  <c r="O242" i="12"/>
  <c r="Q242" i="12"/>
  <c r="V242" i="12"/>
  <c r="G244" i="12"/>
  <c r="M244" i="12" s="1"/>
  <c r="I244" i="12"/>
  <c r="K244" i="12"/>
  <c r="O244" i="12"/>
  <c r="Q244" i="12"/>
  <c r="V244" i="12"/>
  <c r="V247" i="12"/>
  <c r="G248" i="12"/>
  <c r="M248" i="12" s="1"/>
  <c r="M247" i="12" s="1"/>
  <c r="I248" i="12"/>
  <c r="I247" i="12" s="1"/>
  <c r="K248" i="12"/>
  <c r="K247" i="12" s="1"/>
  <c r="O248" i="12"/>
  <c r="Q248" i="12"/>
  <c r="V248" i="12"/>
  <c r="G250" i="12"/>
  <c r="I250" i="12"/>
  <c r="K250" i="12"/>
  <c r="M250" i="12"/>
  <c r="O250" i="12"/>
  <c r="Q250" i="12"/>
  <c r="V250" i="12"/>
  <c r="G253" i="12"/>
  <c r="I253" i="12"/>
  <c r="K253" i="12"/>
  <c r="M253" i="12"/>
  <c r="O253" i="12"/>
  <c r="Q253" i="12"/>
  <c r="V253" i="12"/>
  <c r="G254" i="12"/>
  <c r="I254" i="12"/>
  <c r="K254" i="12"/>
  <c r="M254" i="12"/>
  <c r="O254" i="12"/>
  <c r="O247" i="12" s="1"/>
  <c r="Q254" i="12"/>
  <c r="Q247" i="12" s="1"/>
  <c r="V254" i="12"/>
  <c r="G257" i="12"/>
  <c r="I257" i="12"/>
  <c r="K257" i="12"/>
  <c r="M257" i="12"/>
  <c r="O257" i="12"/>
  <c r="Q257" i="12"/>
  <c r="V257" i="12"/>
  <c r="G259" i="12"/>
  <c r="M259" i="12" s="1"/>
  <c r="I259" i="12"/>
  <c r="K259" i="12"/>
  <c r="O259" i="12"/>
  <c r="Q259" i="12"/>
  <c r="V259" i="12"/>
  <c r="G261" i="12"/>
  <c r="I261" i="12"/>
  <c r="K261" i="12"/>
  <c r="M261" i="12"/>
  <c r="O261" i="12"/>
  <c r="Q261" i="12"/>
  <c r="V261" i="12"/>
  <c r="G263" i="12"/>
  <c r="M263" i="12" s="1"/>
  <c r="I263" i="12"/>
  <c r="K263" i="12"/>
  <c r="O263" i="12"/>
  <c r="Q263" i="12"/>
  <c r="V263" i="12"/>
  <c r="G267" i="12"/>
  <c r="G266" i="12" s="1"/>
  <c r="I267" i="12"/>
  <c r="I266" i="12" s="1"/>
  <c r="K267" i="12"/>
  <c r="K266" i="12" s="1"/>
  <c r="M267" i="12"/>
  <c r="O267" i="12"/>
  <c r="Q267" i="12"/>
  <c r="Q266" i="12" s="1"/>
  <c r="V267" i="12"/>
  <c r="V266" i="12" s="1"/>
  <c r="G268" i="12"/>
  <c r="I268" i="12"/>
  <c r="K268" i="12"/>
  <c r="M268" i="12"/>
  <c r="O268" i="12"/>
  <c r="O266" i="12" s="1"/>
  <c r="Q268" i="12"/>
  <c r="V268" i="12"/>
  <c r="G270" i="12"/>
  <c r="I270" i="12"/>
  <c r="K270" i="12"/>
  <c r="M270" i="12"/>
  <c r="O270" i="12"/>
  <c r="Q270" i="12"/>
  <c r="V270" i="12"/>
  <c r="G272" i="12"/>
  <c r="M272" i="12" s="1"/>
  <c r="I272" i="12"/>
  <c r="K272" i="12"/>
  <c r="O272" i="12"/>
  <c r="Q272" i="12"/>
  <c r="V272" i="12"/>
  <c r="G274" i="12"/>
  <c r="I274" i="12"/>
  <c r="K274" i="12"/>
  <c r="M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I276" i="12"/>
  <c r="K276" i="12"/>
  <c r="M276" i="12"/>
  <c r="O276" i="12"/>
  <c r="Q276" i="12"/>
  <c r="V276" i="12"/>
  <c r="G278" i="12"/>
  <c r="I278" i="12"/>
  <c r="K278" i="12"/>
  <c r="M278" i="12"/>
  <c r="O278" i="12"/>
  <c r="Q278" i="12"/>
  <c r="V278" i="12"/>
  <c r="G279" i="12"/>
  <c r="I279" i="12"/>
  <c r="K279" i="12"/>
  <c r="M279" i="12"/>
  <c r="O279" i="12"/>
  <c r="Q279" i="12"/>
  <c r="V279" i="12"/>
  <c r="G281" i="12"/>
  <c r="I281" i="12"/>
  <c r="K281" i="12"/>
  <c r="M281" i="12"/>
  <c r="O281" i="12"/>
  <c r="Q281" i="12"/>
  <c r="V281" i="12"/>
  <c r="G284" i="12"/>
  <c r="G283" i="12" s="1"/>
  <c r="I284" i="12"/>
  <c r="I283" i="12" s="1"/>
  <c r="K284" i="12"/>
  <c r="K283" i="12" s="1"/>
  <c r="M284" i="12"/>
  <c r="M283" i="12" s="1"/>
  <c r="O284" i="12"/>
  <c r="O283" i="12" s="1"/>
  <c r="Q284" i="12"/>
  <c r="Q283" i="12" s="1"/>
  <c r="V284" i="12"/>
  <c r="V283" i="12" s="1"/>
  <c r="G286" i="12"/>
  <c r="I286" i="12"/>
  <c r="K286" i="12"/>
  <c r="M286" i="12"/>
  <c r="O286" i="12"/>
  <c r="Q286" i="12"/>
  <c r="V286" i="12"/>
  <c r="G288" i="12"/>
  <c r="I288" i="12"/>
  <c r="K288" i="12"/>
  <c r="M288" i="12"/>
  <c r="O288" i="12"/>
  <c r="Q288" i="12"/>
  <c r="V288" i="12"/>
  <c r="O290" i="12"/>
  <c r="Q290" i="12"/>
  <c r="V290" i="12"/>
  <c r="G291" i="12"/>
  <c r="M291" i="12" s="1"/>
  <c r="M290" i="12" s="1"/>
  <c r="I291" i="12"/>
  <c r="I290" i="12" s="1"/>
  <c r="K291" i="12"/>
  <c r="K290" i="12" s="1"/>
  <c r="O291" i="12"/>
  <c r="Q291" i="12"/>
  <c r="V291" i="12"/>
  <c r="G293" i="12"/>
  <c r="I293" i="12"/>
  <c r="K293" i="12"/>
  <c r="M293" i="12"/>
  <c r="O293" i="12"/>
  <c r="Q293" i="12"/>
  <c r="V293" i="12"/>
  <c r="G298" i="12"/>
  <c r="I298" i="12"/>
  <c r="K298" i="12"/>
  <c r="M298" i="12"/>
  <c r="O298" i="12"/>
  <c r="Q298" i="12"/>
  <c r="V298" i="12"/>
  <c r="K302" i="12"/>
  <c r="Q302" i="12"/>
  <c r="G303" i="12"/>
  <c r="I303" i="12"/>
  <c r="K303" i="12"/>
  <c r="M303" i="12"/>
  <c r="O303" i="12"/>
  <c r="Q303" i="12"/>
  <c r="V303" i="12"/>
  <c r="V302" i="12" s="1"/>
  <c r="G304" i="12"/>
  <c r="M304" i="12" s="1"/>
  <c r="I304" i="12"/>
  <c r="K304" i="12"/>
  <c r="O304" i="12"/>
  <c r="Q304" i="12"/>
  <c r="V304" i="12"/>
  <c r="G305" i="12"/>
  <c r="I305" i="12"/>
  <c r="K305" i="12"/>
  <c r="M305" i="12"/>
  <c r="O305" i="12"/>
  <c r="Q305" i="12"/>
  <c r="V305" i="12"/>
  <c r="G306" i="12"/>
  <c r="M306" i="12" s="1"/>
  <c r="I306" i="12"/>
  <c r="I302" i="12" s="1"/>
  <c r="K306" i="12"/>
  <c r="O306" i="12"/>
  <c r="Q306" i="12"/>
  <c r="V306" i="12"/>
  <c r="G307" i="12"/>
  <c r="I307" i="12"/>
  <c r="K307" i="12"/>
  <c r="M307" i="12"/>
  <c r="O307" i="12"/>
  <c r="Q307" i="12"/>
  <c r="V307" i="12"/>
  <c r="G308" i="12"/>
  <c r="I308" i="12"/>
  <c r="K308" i="12"/>
  <c r="M308" i="12"/>
  <c r="O308" i="12"/>
  <c r="Q308" i="12"/>
  <c r="V308" i="12"/>
  <c r="G309" i="12"/>
  <c r="I309" i="12"/>
  <c r="K309" i="12"/>
  <c r="M309" i="12"/>
  <c r="O309" i="12"/>
  <c r="O302" i="12" s="1"/>
  <c r="Q309" i="12"/>
  <c r="V309" i="12"/>
  <c r="AE311" i="12"/>
  <c r="I20" i="1"/>
  <c r="I19" i="1"/>
  <c r="I17" i="1"/>
  <c r="H45" i="1"/>
  <c r="I44" i="1"/>
  <c r="I42" i="1"/>
  <c r="G79" i="13" l="1"/>
  <c r="V8" i="13"/>
  <c r="Q8" i="13"/>
  <c r="F41" i="1"/>
  <c r="F39" i="1"/>
  <c r="O8" i="13"/>
  <c r="M9" i="13"/>
  <c r="M8" i="13" s="1"/>
  <c r="K8" i="13"/>
  <c r="AF79" i="13"/>
  <c r="I8" i="13"/>
  <c r="I78" i="1"/>
  <c r="J76" i="1" s="1"/>
  <c r="J65" i="1"/>
  <c r="J66" i="1"/>
  <c r="J69" i="1"/>
  <c r="J58" i="1"/>
  <c r="J60" i="1"/>
  <c r="J68" i="1"/>
  <c r="J57" i="1"/>
  <c r="J72" i="1"/>
  <c r="J67" i="1"/>
  <c r="J59" i="1"/>
  <c r="J61" i="1"/>
  <c r="M8" i="14"/>
  <c r="G8" i="14"/>
  <c r="M8" i="12"/>
  <c r="M200" i="12"/>
  <c r="M157" i="12"/>
  <c r="M266" i="12"/>
  <c r="M302" i="12"/>
  <c r="M221" i="12"/>
  <c r="G221" i="12"/>
  <c r="G98" i="12"/>
  <c r="G247" i="12"/>
  <c r="G144" i="12"/>
  <c r="G75" i="12"/>
  <c r="G290" i="12"/>
  <c r="G8" i="12"/>
  <c r="G302" i="12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41" i="1" l="1"/>
  <c r="G39" i="1"/>
  <c r="G45" i="1" s="1"/>
  <c r="G25" i="1" s="1"/>
  <c r="G43" i="1"/>
  <c r="I43" i="1" s="1"/>
  <c r="J64" i="1"/>
  <c r="J62" i="1"/>
  <c r="I41" i="1"/>
  <c r="J63" i="1"/>
  <c r="J77" i="1"/>
  <c r="J75" i="1"/>
  <c r="I39" i="1"/>
  <c r="I45" i="1" s="1"/>
  <c r="F45" i="1"/>
  <c r="G23" i="1" s="1"/>
  <c r="A27" i="1" s="1"/>
  <c r="G28" i="1" s="1"/>
  <c r="G27" i="1" s="1"/>
  <c r="G29" i="1" s="1"/>
  <c r="J70" i="1"/>
  <c r="J73" i="1"/>
  <c r="J71" i="1"/>
  <c r="J78" i="1" s="1"/>
  <c r="J74" i="1"/>
  <c r="A28" i="1" l="1"/>
  <c r="J44" i="1"/>
  <c r="J43" i="1"/>
  <c r="J42" i="1"/>
  <c r="J39" i="1"/>
  <c r="J45" i="1" s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<sst xmlns="http://schemas.openxmlformats.org/spreadsheetml/2006/main" count="1959" uniqueCount="644">
  <si>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</si>
  <si>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</si>
  <si>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</si>
  <si>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</si>
  <si>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</si>
  <si>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</si>
  <si>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</si>
  <si>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</si>
  <si>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</si>
  <si>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</si>
  <si>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</si>
  <si>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</si>
  <si>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</si>
  <si>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</si>
  <si>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</si>
  <si>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</si>
  <si>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</si>
  <si>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</si>
  <si>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</si>
  <si>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</si>
  <si>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</si>
  <si>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</si>
  <si>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</si>
  <si>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</si>
  <si>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</si>
  <si>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</si>
  <si>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</si>
  <si>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</si>
  <si>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</si>
  <si>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</si>
  <si>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</si>
  <si>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</si>
  <si>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</si>
  <si>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</si>
  <si>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</si>
  <si>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</si>
  <si>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</si>
  <si>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</si>
  <si>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</si>
  <si>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</si>
  <si>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</si>
  <si>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</si>
  <si>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</si>
  <si>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002</t>
  </si>
  <si>
    <t>DPS 2467 - výměna výtahu za lůžkový</t>
  </si>
  <si>
    <t>MĚSTO UHERSKÝ BROD</t>
  </si>
  <si>
    <t>Masarykovo nám.100</t>
  </si>
  <si>
    <t>Uherský Brod</t>
  </si>
  <si>
    <t>68817</t>
  </si>
  <si>
    <t>00291463</t>
  </si>
  <si>
    <t>Stavba</t>
  </si>
  <si>
    <t>Stavební objekt</t>
  </si>
  <si>
    <t>001</t>
  </si>
  <si>
    <t xml:space="preserve">SO 01 </t>
  </si>
  <si>
    <t>Stavba - Výměna výtahu</t>
  </si>
  <si>
    <t>Dodávka výtahu</t>
  </si>
  <si>
    <t>003</t>
  </si>
  <si>
    <t>VRN</t>
  </si>
  <si>
    <t>Celkem za stavbu</t>
  </si>
  <si>
    <t>CZK</t>
  </si>
  <si>
    <t>#POPS</t>
  </si>
  <si>
    <t>Popis stavby: 002 - DPS 2467 - výměna výtahu za lůžkový</t>
  </si>
  <si>
    <t>#POPO</t>
  </si>
  <si>
    <t xml:space="preserve">Popis objektu: 001 - SO 01 </t>
  </si>
  <si>
    <t>#POPR</t>
  </si>
  <si>
    <t>Popis rozpočtu: 001 - Stavba - Výměna výtahu</t>
  </si>
  <si>
    <t>Popis rozpočtu: 002 - Dodávka výtahu</t>
  </si>
  <si>
    <t>Popis rozpočtu: 003 - VRN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</si>
  <si>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</si>
  <si>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</si>
  <si>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</si>
  <si>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</si>
  <si>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</si>
  <si>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</si>
  <si>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</si>
  <si>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</si>
  <si>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</si>
  <si>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</si>
  <si>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</si>
  <si>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</si>
  <si>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</si>
  <si>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</si>
  <si>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</si>
  <si>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</si>
  <si>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</si>
  <si>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</si>
  <si>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</si>
  <si>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</si>
  <si>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</si>
  <si>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</si>
  <si>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</si>
  <si>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</si>
  <si>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</si>
  <si>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</si>
  <si>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767</t>
  </si>
  <si>
    <t>Konstrukce zámečnické</t>
  </si>
  <si>
    <t>771</t>
  </si>
  <si>
    <t>Podlahy z dlaždic a obklady</t>
  </si>
  <si>
    <t>776</t>
  </si>
  <si>
    <t>Podlahy povlakové</t>
  </si>
  <si>
    <t>777</t>
  </si>
  <si>
    <t>Podlahy ze syntetických hmot</t>
  </si>
  <si>
    <t>784</t>
  </si>
  <si>
    <t>Malby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</si>
  <si>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</si>
  <si>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</si>
  <si>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</si>
  <si>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</si>
  <si>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</si>
  <si>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</si>
  <si>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</si>
  <si>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</si>
  <si>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</si>
  <si>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</si>
  <si>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</si>
  <si>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</si>
  <si>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</si>
  <si>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</si>
  <si>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</si>
  <si>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</si>
  <si>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</si>
  <si>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</si>
  <si>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</si>
  <si>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</si>
  <si>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</si>
  <si>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</si>
  <si>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</si>
  <si>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</si>
  <si>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</si>
  <si>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</si>
  <si>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</si>
  <si>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</si>
  <si>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</si>
  <si>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</si>
  <si>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</si>
  <si>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</si>
  <si>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</si>
  <si>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</si>
  <si>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</si>
  <si>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</si>
  <si>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139711101RT3</t>
  </si>
  <si>
    <t>Vykopávka v uzavřených prostorách v hornině 3</t>
  </si>
  <si>
    <t>m3</t>
  </si>
  <si>
    <t>800-1</t>
  </si>
  <si>
    <t>RTS 24/ II</t>
  </si>
  <si>
    <t>RTS 24/ I</t>
  </si>
  <si>
    <t>Práce</t>
  </si>
  <si>
    <t>Běžná</t>
  </si>
  <si>
    <t>POL1_</t>
  </si>
  <si>
    <t>s naložením výkopku na dopravní prostředek</t>
  </si>
  <si>
    <t>SPI</t>
  </si>
  <si>
    <t>řez A-A : 1,3*1,5*2,56</t>
  </si>
  <si>
    <t>VV</t>
  </si>
  <si>
    <t>řez B-B : 1,3*0,8*2,42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</si>
  <si>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</si>
  <si>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</si>
  <si>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</si>
  <si>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162201102R00</t>
  </si>
  <si>
    <t>Vodorovné přemístění výkopku z horniny 1 až 4, na vzdálenost přes 20  do 50 m</t>
  </si>
  <si>
    <t>po suchu, bez naložení výkopku, avšak se složením bez rozhrnutí, zpáteční cesta vozidla.</t>
  </si>
  <si>
    <t>162601102RT6</t>
  </si>
  <si>
    <t>Vodorovné přemístění výkopku z horniny 1 až 4, na vzdálenost přes 4 000  do 5 000 m</t>
  </si>
  <si>
    <t>Odkaz na mn. položky pořadí 1 : 7,50880</t>
  </si>
  <si>
    <t>162201210R00</t>
  </si>
  <si>
    <t>Vodorovné přemístění výkopku nošením příplatek za každých dalších 10 m  z horniny 1 až 4, kolečkem</t>
  </si>
  <si>
    <t>bez naložení, avšak s vyprázdněním nádoby na hromadu nebo do dopravního prostředku,</t>
  </si>
  <si>
    <t>167101201R00</t>
  </si>
  <si>
    <t>Nakládání, skládání, překládání neulehlého výkopku nakládání, skládání, překládání neulehléno výkopku nebo zeminy - ručně  z horniny 1 až 4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</si>
  <si>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</si>
  <si>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</si>
  <si>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</si>
  <si>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hutněný po vrstvách á 300 mm</t>
  </si>
  <si>
    <t>POP</t>
  </si>
  <si>
    <t>199000002R00</t>
  </si>
  <si>
    <t>Poplatky za skládku horniny 1- 4, skupina 17 05 04 z Katalogu odpadů</t>
  </si>
  <si>
    <t>58337304R</t>
  </si>
  <si>
    <t>štěrkopísek frakce 0,0 až 16,0 mm; třída B</t>
  </si>
  <si>
    <t>t</t>
  </si>
  <si>
    <t>SPCM</t>
  </si>
  <si>
    <t>RTS 22/ I</t>
  </si>
  <si>
    <t>Specifikace</t>
  </si>
  <si>
    <t>POL3_</t>
  </si>
  <si>
    <t>m3 x tonáž : 7*1,8</t>
  </si>
  <si>
    <t>271571111R00</t>
  </si>
  <si>
    <t xml:space="preserve">Polštáře zhutněné pod základy štěrkopísek tříděný,  </t>
  </si>
  <si>
    <t>800-2</t>
  </si>
  <si>
    <t>13,5*0,1</t>
  </si>
  <si>
    <t>274313711R00</t>
  </si>
  <si>
    <t>Beton základových pasů prostý třídy C 25/30</t>
  </si>
  <si>
    <t>801-1</t>
  </si>
  <si>
    <t>Výtahová šachta : 2,42*1,6*0,4</t>
  </si>
  <si>
    <t>podkladní beton pod ŽB desku tl.40cm : (0,656*0,1*3,513)+(1,75*0,1*0,73)+(1*0,4*0,3)</t>
  </si>
  <si>
    <t>274322411R00</t>
  </si>
  <si>
    <t>Beton základových pasů železový odolný proti chemicky agresivnímu prostředí třídy C25/30 XA2</t>
  </si>
  <si>
    <t>včetně dodávky a uložení betonu, bez výztuže</t>
  </si>
  <si>
    <t>Beton deska : (0,656*0,4*3,513)+(1,75*0,4*0,73)+(1*0,4*0,3)</t>
  </si>
  <si>
    <t>Pod novou stěnu : (0,3+1,6+0,45)*0,4*0,2</t>
  </si>
  <si>
    <t>Svislá stěna : (4,003+1,7)*0,3*1,3</t>
  </si>
  <si>
    <t>274351215R00</t>
  </si>
  <si>
    <t>Bednění stěn základových pasů zřízení</t>
  </si>
  <si>
    <t>m2</t>
  </si>
  <si>
    <t>svislé nebo šikmé (odkloněné), půdorysně přímé nebo zalomené, stěn základových pasů ve volných nebo zapažených jámách, rýhách, šachtách, včetně případných vzpěr,</t>
  </si>
  <si>
    <t>bednění : (4,003+1,7)*1,5*2</t>
  </si>
  <si>
    <t>274351216R00</t>
  </si>
  <si>
    <t>Bednění stěn základových pasů odstranění</t>
  </si>
  <si>
    <t>Odkaz na mn. položky pořadí 13 : 17,10900</t>
  </si>
  <si>
    <t>274361721R00</t>
  </si>
  <si>
    <t>Výztuž základových pasů z betonářské oceli BSt 500 S</t>
  </si>
  <si>
    <t>výkres "Výpis výztuže"</t>
  </si>
  <si>
    <t>Výztuž výtahové šachty(výkres č.16) : 0,286</t>
  </si>
  <si>
    <t>279361921RU2</t>
  </si>
  <si>
    <t>Výztuž základových zdí ze svařovaných sítí průměr drátu 10 mm, velikost oka 150/150 mm</t>
  </si>
  <si>
    <t>včetně distančních prvků</t>
  </si>
  <si>
    <t>Propojení základů DN 20, 50x 0,6m, 2,00 kg/m : 0,6*2*50/1000</t>
  </si>
  <si>
    <t>289902111R00</t>
  </si>
  <si>
    <t xml:space="preserve">Otlučení omítek nebo odsekání vrstev betonu otlučení nebo odsekání omítek, stěny,  </t>
  </si>
  <si>
    <t>Kalkul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</si>
  <si>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</si>
  <si>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</si>
  <si>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</si>
  <si>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</si>
  <si>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Omítka u rozšíření : 0,45*15,1</t>
  </si>
  <si>
    <t>311238116R00</t>
  </si>
  <si>
    <t>Zdivo nosné z cihel a tvarovek pálených tloušťky 300 mm,  , charakteristická pevnost v tlaku fk = 6,56 MPa, součinitel prostupu tepla U=0,60 W/m2.K, hodnota pro zdivo bez omítky při vlhko..., Prvek zdicí pálený funkce: blok zdicí; tvar: základní; dl = 247 mm; š = 300 mm; v = 238 mm; styčná plocha: P+D; lambda = 0,170 W/(m.K); fb = 15,0 N...</t>
  </si>
  <si>
    <t>(0,65+2,8+(2,45*3)+2,49+0,25)*(0,72+1,6)</t>
  </si>
  <si>
    <t>311312011R00</t>
  </si>
  <si>
    <t>Beton nadzákladových zdí prostý třídy C 25/30</t>
  </si>
  <si>
    <t>nosných, výplňových, obkladových, půdních, štítových, poprsních apod., s pomocným lešením o výšce podlahy do 1900 mm a pro zatížení 1,5 kPa,</t>
  </si>
  <si>
    <t>Věnec V3 1-4NP - 6x : 0,20*0,3*1,9*6</t>
  </si>
  <si>
    <t>317941123R00</t>
  </si>
  <si>
    <t>Osazení ocelových válcovaných nosníků na zdivu bez dodávky materiálu, výšky od 140 do 220 mm</t>
  </si>
  <si>
    <t>profilu I, nebo IE, nebo U, nebo UE, nebo L</t>
  </si>
  <si>
    <t>Odkaz na mn. položky pořadí 22 : 0,06048</t>
  </si>
  <si>
    <t>342256251R00</t>
  </si>
  <si>
    <t>Příčky z cihel a tvárnic nepálených příčky z příčkovek pórobetonových tloušťky 50 mm</t>
  </si>
  <si>
    <t>včetně pomocného lešení</t>
  </si>
  <si>
    <t>Doplnění nadpraží : 1*0,2*5</t>
  </si>
  <si>
    <t>13380625R</t>
  </si>
  <si>
    <t>Tyč ocelová válcovaná za tepla průřez: I; značka: S235JR (1.0038); h = 140 mm; b = 66 mm; s = 5,7 mm; t = 8,6 mm</t>
  </si>
  <si>
    <t>I140, 2100mm x 14,4 kg/m x 2ks : 2,1*14,4/1000*2</t>
  </si>
  <si>
    <t>413232211R00</t>
  </si>
  <si>
    <t>Zazdívka zhlaví jakýmikoliv cihlami pálenými válcovaných nosníků výšky do 150 mm, Prvek zdicí pálený funkce: cihla plná; dl = 290 mm; š = 140 mm; v = 65 mm; fb = 20,0 N/mm2</t>
  </si>
  <si>
    <t>kus</t>
  </si>
  <si>
    <t>801-4</t>
  </si>
  <si>
    <t>IPE 140 : 2</t>
  </si>
  <si>
    <t>417321414R00</t>
  </si>
  <si>
    <t>Železobeton ztužujících pásů a věnců třídy C 25/30</t>
  </si>
  <si>
    <t>Věnec V3 1-4NP - 5x : 0,25*0,3*(0,42+1,6)*5</t>
  </si>
  <si>
    <t>Věnec V3 - střecha : 0,2*0,75*(0,42+1,6)</t>
  </si>
  <si>
    <t>Věnec v 1.PP : 0,25*0,3*(0,42+1,6)</t>
  </si>
  <si>
    <t>417351111R00</t>
  </si>
  <si>
    <t>Bednění bočnic ztužujících pásů a věnců včetně vzpěr obě strany, zřízení</t>
  </si>
  <si>
    <t>m</t>
  </si>
  <si>
    <t>Věnec V3 1-4NP - 5x : 0,25*1,9*2*5</t>
  </si>
  <si>
    <t>Věnec V3 - střecha : (0,2+0,4+0,2+0,2)*2*1,9</t>
  </si>
  <si>
    <t>Věnec v 1.PP : 0,25*2*1,9</t>
  </si>
  <si>
    <t>417351113R00</t>
  </si>
  <si>
    <t>Bednění bočnic ztužujících pásů a věnců včetně vzpěr obě strany, odstranění</t>
  </si>
  <si>
    <t>Odkaz na mn. položky pořadí 25 : 9,50000</t>
  </si>
  <si>
    <t>417361721R00</t>
  </si>
  <si>
    <t>Výztuž ztužujících pásů a věnců z betonářské oceli B500B, Výztuž ocelová betonářská - tyč; úprava: stříhaná, ohýbaná; povrch: žebírkový; značka: B500B (1.0439); d = 12,0 mm</t>
  </si>
  <si>
    <t>Včetně distančních prvků.</t>
  </si>
  <si>
    <t xml:space="preserve">V3 : </t>
  </si>
  <si>
    <t>1) DN14, 10,4m, 1,21kg/m : 10,4*1,21*6/1000</t>
  </si>
  <si>
    <t>2) DN 8, 1,1*12, 0,4kg/m : 1,1*0,4*12*6/1000</t>
  </si>
  <si>
    <t>3) DN 14 0,4, 1,21kg/m : 0,4*1,21*7/1000</t>
  </si>
  <si>
    <t>417361921RT8</t>
  </si>
  <si>
    <t>Výztuž ztužujících pásů a věnců ze svažovaných sítí průměr drátu 8 mm, velikost oka 100/100 mm</t>
  </si>
  <si>
    <t xml:space="preserve">Doplnění desky D5 - 4.NP : </t>
  </si>
  <si>
    <t>KARI 2x3m, 47,40 kg/ks : 47,40/1000</t>
  </si>
  <si>
    <t>602011141RT1</t>
  </si>
  <si>
    <t xml:space="preserve">Omítka stěn z hotových směsí vrstva štuková, vápenná,  , tloušťka vrstvy 2 mm,  </t>
  </si>
  <si>
    <t>po jednotlivých vrstvách</t>
  </si>
  <si>
    <t>doplnění nadpraží : 1,2*0,4*5</t>
  </si>
  <si>
    <t>611421110RT2</t>
  </si>
  <si>
    <t>Omítky vnitřní stropů vápenné, vápenocementové omítky vnitřní vápenné, vápenocementové stropů rovných hrubé</t>
  </si>
  <si>
    <t>s pomocným lešením o výšce podlahy do 1900 mm a pro zatížení do 1,5 kPa,</t>
  </si>
  <si>
    <t>výtahová šachta strop : 2,42*1,6</t>
  </si>
  <si>
    <t>611421133R00</t>
  </si>
  <si>
    <t>Omítky vnitřní stropů vápenné, vápenocementové omítky vnitřní vápenné, vápenocementové stropů rovných štukové</t>
  </si>
  <si>
    <t>5*(1,5+1,9)</t>
  </si>
  <si>
    <t>611421431RT2</t>
  </si>
  <si>
    <t>Oprava vnitřních vápenných omítek stropů železobetonových rovných tvárnicových a kleneb v množství opravované plochy  v množství opravované plochy přes 30 do 50 %, štukových</t>
  </si>
  <si>
    <t>5*(1,5)</t>
  </si>
  <si>
    <t>612409991R00</t>
  </si>
  <si>
    <t>Začištění omítek kolem oken, dveří a obkladů apod. maltou vápenou</t>
  </si>
  <si>
    <t>25</t>
  </si>
  <si>
    <t>612421637R00</t>
  </si>
  <si>
    <t>Omítky vnitřní stěn vápenné nebo vápenocementové v podlaží i ve schodišti štukové</t>
  </si>
  <si>
    <t>Nová obvodová stěna : (0,2+0,72+0,3+1,6+0,2)*(12,5+2,85)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</si>
  <si>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</si>
  <si>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</si>
  <si>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</si>
  <si>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Výtah : 5*2,5*2</t>
  </si>
  <si>
    <t>612481211RT2</t>
  </si>
  <si>
    <t>Vyztužení povrchu vnitřních stěn sklotextilní síťovinou s dodávkou síťoviny a stěrkového tmelu</t>
  </si>
  <si>
    <t>Doplnění nadpraží : 1,2*0,4*5</t>
  </si>
  <si>
    <t>617421221R00</t>
  </si>
  <si>
    <t>Omítky vnitřní světlíků a šachet vápenocementová hladké</t>
  </si>
  <si>
    <t>Vnitřní šachta (výška šachty * obvod) : (1+2,1*5+0,75+0,8*3+1,5)*(2,42*2+1,6*2)</t>
  </si>
  <si>
    <t>odpočet dveří : 0,9*2*(--5)</t>
  </si>
  <si>
    <t>631312621R00</t>
  </si>
  <si>
    <t xml:space="preserve">Mazanina z betonu prostého tl. přes 50 do 80 mm třídy C 20/25,  </t>
  </si>
  <si>
    <t>(z kameniva) hlazená dřevěným hladítkem</t>
  </si>
  <si>
    <t>1.NP vstup : (1,245+0,3+2,35)*1,23*0,1</t>
  </si>
  <si>
    <t>(2,25+0,72)*1,245*0,1</t>
  </si>
  <si>
    <t>Doplnění podlahy 2-3 NP : 3*0,07*4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</si>
  <si>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</si>
  <si>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</si>
  <si>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</si>
  <si>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 xml:space="preserve">pro Kari mč. 125 m 1.NP : </t>
  </si>
  <si>
    <t>Odkaz na mn. položky pořadí 38 : 1,68885</t>
  </si>
  <si>
    <t>631361921RT5</t>
  </si>
  <si>
    <t>Výztuž mazanin z betonů a z lehkých betonů ze svařovaných sítí průměr drátu 6 mm, velikost oka 150/150 mm</t>
  </si>
  <si>
    <t>hmotnost x m2, přesah 1 oko : 13,5*3,03*1,15/1000</t>
  </si>
  <si>
    <t>632411150R00</t>
  </si>
  <si>
    <t>Potěr ze suchých směsí cementový, tloušťky 50 mm, bez penetrace, Materiál potěrový</t>
  </si>
  <si>
    <t>s rozprostřením a uhlazením</t>
  </si>
  <si>
    <t>1.PP : 13,5</t>
  </si>
  <si>
    <t>1.PP : 9,5+15,1</t>
  </si>
  <si>
    <t>Doplnění podlahy 2-3 NP : 3*4</t>
  </si>
  <si>
    <t>632481211R00</t>
  </si>
  <si>
    <t>Výztužné vložky do mazanin a potěrů ze sklovláknité tkaniny, oka 40x40x1,1 mm</t>
  </si>
  <si>
    <t xml:space="preserve">doplnění podlahy 1PP,1-4.NP : </t>
  </si>
  <si>
    <t>Odkaz na mn. položky pořadí 41 : 50,10000</t>
  </si>
  <si>
    <t>941955002R00</t>
  </si>
  <si>
    <t>Lešení lehké pracovní pomocné pomocné, o výšce lešeňové podlahy přes 1,2 do 1,9 m</t>
  </si>
  <si>
    <t>800-3</t>
  </si>
  <si>
    <t>1.PP-4.PP : (3*2,5)*5</t>
  </si>
  <si>
    <t>943955141R00</t>
  </si>
  <si>
    <t xml:space="preserve">Montáž lešeňové podlahy ve světlíku nebo šachtě o půdorysné ploše do 6 m2 s příčníky nebo podélníky,  </t>
  </si>
  <si>
    <t>23*2,1*2</t>
  </si>
  <si>
    <t>943955198R00</t>
  </si>
  <si>
    <t xml:space="preserve">Montáž lešeňové podlahy Pronájem lešeňových podlážek za den použití </t>
  </si>
  <si>
    <t>pro prostorové lešení</t>
  </si>
  <si>
    <t>96,6*2</t>
  </si>
  <si>
    <t>943955841R00</t>
  </si>
  <si>
    <t xml:space="preserve">Demontáž lešeňové podlahy ve světlíku nebo šachtě o půdorysné ploše do 6 m2 s příčníky nebo podélníky,  </t>
  </si>
  <si>
    <t>Odkaz na mn. položky pořadí 44 : 96,60000</t>
  </si>
  <si>
    <t>949946192R00</t>
  </si>
  <si>
    <t>Montáž lešeňové konstrukce trubkové bez podlah příplatek k ceně za půdorysnou plochu  do 6 m2</t>
  </si>
  <si>
    <t>bez podlah,</t>
  </si>
  <si>
    <t>961055111R00</t>
  </si>
  <si>
    <t>Bourání základů železobetonových</t>
  </si>
  <si>
    <t>801-3</t>
  </si>
  <si>
    <t>nebo vybourání otvorů průřezové plochy přes 4 m2 v základech</t>
  </si>
  <si>
    <t>Odkaz na mn. položky pořadí 11 : 2,02700</t>
  </si>
  <si>
    <t>962031124R00</t>
  </si>
  <si>
    <t>Bourání příček z cihel pálených děrovaných, tloušťky 115 mm</t>
  </si>
  <si>
    <t>nebo vybourání otvorů průřezové plochy přes 4 m2 v příčkách, včetně pomocného lešení o výšce podlahy do 1900 mm a pro zatížení do 1,5 kPa  (150 kg/m2),</t>
  </si>
  <si>
    <t>Vybourání poštovních schránek : (0,3+1,6+0,3)*2,55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</si>
  <si>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</si>
  <si>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</si>
  <si>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</si>
  <si>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Pro poštovní schránky : 2,2*1,2*0,3</t>
  </si>
  <si>
    <t>Výtahová šachta : (0,65+2,8+(2,45*3)+2,49+0,25)*(0,72+1,6)*0,3</t>
  </si>
  <si>
    <t>963051113R00</t>
  </si>
  <si>
    <t>Bourání železobetonových stropů deskových  tloušťky přes 80 mm</t>
  </si>
  <si>
    <t>včetně pomocného lešení o výšce podlahy do 1900 mm a pro zatížení do 1,5 kPa  (150 kg/m2),</t>
  </si>
  <si>
    <t>ŽB věnce : 2,62*0,3*0,3*7</t>
  </si>
  <si>
    <t>Bourání podlahy 3,5m2 4x : 3,5*0,2*4</t>
  </si>
  <si>
    <t>965042231RT3</t>
  </si>
  <si>
    <t>Bourání podkladů pod dlažby nebo litých celistvých dlažeb a mazanin  betonových nebo z litého asfaltu, tloušťky přes 100 mm, plochy do 4 m2</t>
  </si>
  <si>
    <t>1.PP : 13,8*0,18</t>
  </si>
  <si>
    <t>965043331RT1</t>
  </si>
  <si>
    <t>Bourání podkladů pod dlažby nebo litých celistvých dlažeb a mazanin  betonových s potěrem nebo teracem, tloušťky do 100 mm, plochy do 4 m2</t>
  </si>
  <si>
    <t>odbourání podlah 1-4. NP 3,5m2 : 3,5*0,1*4</t>
  </si>
  <si>
    <t>1.PP : 13,8*0,1</t>
  </si>
  <si>
    <t>965048150R00</t>
  </si>
  <si>
    <t>Bourání podkladů pod dlažby nebo litých celistvých dlažeb a mazanin  Dočištění povrchu po vybourání dlažeb do tmele, plochy do 50%</t>
  </si>
  <si>
    <t>965081713R00</t>
  </si>
  <si>
    <t>Bourání podlah z keramických dlaždic, tloušťky do 10 mm, plochy přes 1 m2</t>
  </si>
  <si>
    <t>bez podkladního lože, s jakoukoliv výplní spár</t>
  </si>
  <si>
    <t>1.PP : 10</t>
  </si>
  <si>
    <t>1.NP : 3,5</t>
  </si>
  <si>
    <t>965081702R00</t>
  </si>
  <si>
    <t>Bourání podlah Soklíků z dlažeb keramických tloušťky do 10 mm, výšky do 100 mm</t>
  </si>
  <si>
    <t>1.PP+1.NP : 10+5</t>
  </si>
  <si>
    <t>965082932R00</t>
  </si>
  <si>
    <t>Odstranění násypu pod podlahami a ochranného na střechách tloušťky do 200 mm, plochy do 2 m2</t>
  </si>
  <si>
    <t xml:space="preserve">pod mazaninou : </t>
  </si>
  <si>
    <t>ŽB věnce : 2,62*0,1*0,1*7</t>
  </si>
  <si>
    <t>Bourání podlahy 3,5m2 4x : 3,5*0,1*4</t>
  </si>
  <si>
    <t>973031824R00</t>
  </si>
  <si>
    <t>Vysekání v cihelném zdivu výklenků a kapes kapes pro zavázání nových zdí  na jakoukoliv maltu vápennou nebo vápenocementovou, tloušťky do 300 mm</t>
  </si>
  <si>
    <t>zavázání ke stávajícím stěnám : 16,7*2</t>
  </si>
  <si>
    <t>974031664R00</t>
  </si>
  <si>
    <t>Vysekání rýh v jakémkoliv zdivu cihelném pro vtahování nosníků do zdí, před vybouráním otvorů  do hloubky 150 mm, při výšce nosníku do 150 mm</t>
  </si>
  <si>
    <t>pro I140 : 2,3*2</t>
  </si>
  <si>
    <t>975053141R00</t>
  </si>
  <si>
    <t>Víceřadové podchycení stropů pro osazení nosníků do výšky podchycení 3,5 m  při zatížení hmotnosti přes 800 do 1500 kg/m2</t>
  </si>
  <si>
    <t>podepření stropů : 1,9*4</t>
  </si>
  <si>
    <t>97006102.NC</t>
  </si>
  <si>
    <t>Vrtaný otvor do ŽB  d 25 mm</t>
  </si>
  <si>
    <t>Vlastní</t>
  </si>
  <si>
    <t>Indiv</t>
  </si>
  <si>
    <t>Otvor DN 22 pro propojení základů : 50</t>
  </si>
  <si>
    <t>999281108R00</t>
  </si>
  <si>
    <t xml:space="preserve">Přesun hmot pro opravy a údržbu objektů pro opravy a údržbu dosavadních objektů včetně vnějších plášťů  výšky do 12 m,  </t>
  </si>
  <si>
    <t>oborů 801, 803, 811 a 812</t>
  </si>
  <si>
    <t>711140102R00</t>
  </si>
  <si>
    <t>Odstranění izolace proti vodě - pásy přitavením vodorovné, 2 vrstvy</t>
  </si>
  <si>
    <t>800-711</t>
  </si>
  <si>
    <t>1.NP : 13,8</t>
  </si>
  <si>
    <t>711471051R00</t>
  </si>
  <si>
    <t>Provedení izolace proti tlakové vodě fóliemi z plastů vodorovná, bez dodávky fólie</t>
  </si>
  <si>
    <t>711472051R00</t>
  </si>
  <si>
    <t>Provedení izolace proti tlakové vodě fóliemi z plastů svislá, bez dodávky fólie</t>
  </si>
  <si>
    <t>711491171R00</t>
  </si>
  <si>
    <t>Provedení izolace proti tlakové vodě ostatní práce vodorovná, podkladní textílie, materiál ve specifikaci</t>
  </si>
  <si>
    <t>doplnění podlahy 1-4.NP : 3*4</t>
  </si>
  <si>
    <t>711491172R00</t>
  </si>
  <si>
    <t>Provedení izolace proti tlakové vodě ostatní práce vodorovná, ochranná textílie, materiál ve specifikaci</t>
  </si>
  <si>
    <t>711491271R00</t>
  </si>
  <si>
    <t>Provedení izolace proti tlakové vodě ostatní práce svislá, podkladní textílie, materiál ve specifikaci</t>
  </si>
  <si>
    <t>(2,97+2,35)*2*1,7</t>
  </si>
  <si>
    <t>711491272R00</t>
  </si>
  <si>
    <t>Provedení izolace proti tlakové vodě ostatní práce svislá, ochranná textílie, materiál ve specifikaci</t>
  </si>
  <si>
    <t>Odkaz na mn. položky pořadí 69 : 18,08800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</si>
  <si>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</si>
  <si>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</si>
  <si>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</si>
  <si>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28322028R</t>
  </si>
  <si>
    <t>Fólie hladká hydroizolační tl = 1,50 mm; funkce: protiradonová; materiál: PVC-P</t>
  </si>
  <si>
    <t>1.PP svislá + vodorovná : (13,5+18,088)*1,1</t>
  </si>
  <si>
    <t>69366198R</t>
  </si>
  <si>
    <t>Geosyntetika typ: geotextilie; netkaná; materiál: PP; tl (2 kPa) = 2,9 mm; plošná hmotnost = 300 g/m2; Pevnost v tahu podélně = 20,0 kN/m; Pevnost v tahu příčně = 11,5 kN/m</t>
  </si>
  <si>
    <t>1.PP prořez x 2 vrstvy : 13,5*1,2*2</t>
  </si>
  <si>
    <t>713121111R00</t>
  </si>
  <si>
    <t>Montáž tepelné izolace podlah  jednovrstvá, bez dodávky materiálu</t>
  </si>
  <si>
    <t>800-713</t>
  </si>
  <si>
    <t>doplnění podlahy polystyren 1-4.NP : 3*4</t>
  </si>
  <si>
    <t>713131142R00</t>
  </si>
  <si>
    <t>Montáž tepelné izolace stěn lepením a přikotvení hmoždinkami na tmel a hmoždinky - 4 ks/m2, na cihly plné</t>
  </si>
  <si>
    <t>izolace podkroví : 15</t>
  </si>
  <si>
    <t>713135112R00</t>
  </si>
  <si>
    <t>Montáž difúzní fólie do stěn (dřevostaveb) s přelepením spojů, včetně dodávky spojovací pásky</t>
  </si>
  <si>
    <t>na TI : 15</t>
  </si>
  <si>
    <t>998713202R00</t>
  </si>
  <si>
    <t>Přesun hmot pro izolace tepelné v objektech výšky do 12 m</t>
  </si>
  <si>
    <t>50 m vodorovně</t>
  </si>
  <si>
    <t>28325082.AR</t>
  </si>
  <si>
    <t>Fólie hladká hydroizolační tl = 0,40 mm; funkce: paropropustná; materiál: PP</t>
  </si>
  <si>
    <t>15*1,2</t>
  </si>
  <si>
    <t>28375705R</t>
  </si>
  <si>
    <t>Výrobek izolační pro budovy z pěnového polystyrenu (EPS) tvar: deska; OH = 25 kg/m3; lambda = 0,035 W/(m.K); pevnost v tlaku = 150 kPa</t>
  </si>
  <si>
    <t>1.PP : 13,5*0,09</t>
  </si>
  <si>
    <t>1-4.NP : 3*0,04*4</t>
  </si>
  <si>
    <t>63151414.AR</t>
  </si>
  <si>
    <t>Výrobek izolační pro budovy z minerální vlny (MW) tvar: deska; tloušťka d = 200,0 mm; OH = 40 kg/m3; lambda = 0,035 W/(m.K)</t>
  </si>
  <si>
    <t>767711110R00</t>
  </si>
  <si>
    <t>Montáž výkladců zapuštěných pevných o ploše jednotlivě do 9 m2</t>
  </si>
  <si>
    <t>800-767</t>
  </si>
  <si>
    <t>poštovní schránky : 2,1*1,2</t>
  </si>
  <si>
    <t>767712811R00</t>
  </si>
  <si>
    <t>Demontáž výkladců zapuštěných šroubovaných</t>
  </si>
  <si>
    <t>Odkaz na mn. položky pořadí 81 : 2,52000</t>
  </si>
  <si>
    <t>767995102R00</t>
  </si>
  <si>
    <t>Výroba a montáž atypických kovovových doplňků staveb hmotnosti přes 5 do 10 kg</t>
  </si>
  <si>
    <t>kg</t>
  </si>
  <si>
    <t>2/Z - montážní oka : 7</t>
  </si>
  <si>
    <t>1767995106.NC1</t>
  </si>
  <si>
    <t>Vyplechování dojezdové vany výtahové šachty, 1/Z</t>
  </si>
  <si>
    <t>komplet</t>
  </si>
  <si>
    <t>Rozměr 1600x2420x1000 mm</t>
  </si>
  <si>
    <t>Nerezový plech tl.2 mm</t>
  </si>
  <si>
    <t>771101210R00</t>
  </si>
  <si>
    <t>Příprava podkladu pod dlažby penetrace podkladu pod dlažby</t>
  </si>
  <si>
    <t>800-771</t>
  </si>
  <si>
    <t>Odkaz na mn. položky pořadí 88 : 37,90000</t>
  </si>
  <si>
    <t>771475014R00</t>
  </si>
  <si>
    <t>Montáž soklíků z dlaždic keramických výšky 100 mm, soklíků vodorovných, kladených do flexibilního tmele</t>
  </si>
  <si>
    <t>1.PP : 13</t>
  </si>
  <si>
    <t>1.NP : 14</t>
  </si>
  <si>
    <t>771479001R00</t>
  </si>
  <si>
    <t>Montáž soklíků z dlaždic keramických Řezání dlaždic pro soklíky</t>
  </si>
  <si>
    <t>771575109R00</t>
  </si>
  <si>
    <t>Montáž podlah z dlaždic keramických 300 x 300 mm, režných nebo glazovaných, hladkých, kladených do flexibilního tmele</t>
  </si>
  <si>
    <t>1.NP : 9,3+15,1</t>
  </si>
  <si>
    <t>771579792R00</t>
  </si>
  <si>
    <t>Příplatky k položkám montáže podlah keramických příplatek za podlahy keramické v omezeném prostoru</t>
  </si>
  <si>
    <t>771579793R00</t>
  </si>
  <si>
    <t>Příplatky k položkám montáže podlah keramických příplatek za spárovací hmotu - plošně</t>
  </si>
  <si>
    <t>998771102R00</t>
  </si>
  <si>
    <t>Přesun hmot pro podlahy z dlaždic v objektech výšky do 12 m</t>
  </si>
  <si>
    <t>597642030R</t>
  </si>
  <si>
    <t>Dlažba keramická bez glazury (UGL); tl. = 9,0 mm; a = 298 mm; b = 298 mm; nasákavost = 0,5 %; protiskluznost: R9; povrch: hladký, matný; barva: černá</t>
  </si>
  <si>
    <t>1.PP+1.NP : 37,9</t>
  </si>
  <si>
    <t>soklíky : 2</t>
  </si>
  <si>
    <t>776401800R00</t>
  </si>
  <si>
    <t>Demontáž soklíků nebo lišt pryžových nebo PVC odstranění a uložení na hromady</t>
  </si>
  <si>
    <t>800-775</t>
  </si>
  <si>
    <t>776421100R00</t>
  </si>
  <si>
    <t>Lepení soklíků PVC a napojení krytiny na stěnu lepení podlahových soklíků z PVC a vinylu, Lepidlo montážní</t>
  </si>
  <si>
    <t>2-4.NP : 18*4</t>
  </si>
  <si>
    <t>776511810R00</t>
  </si>
  <si>
    <t>Odstranění povlakových podlah z nášlapné plochy lepených, bez podložky, z ploch přes 20 m2</t>
  </si>
  <si>
    <t>odstranění PVC 2-4.NP : 13,88*4</t>
  </si>
  <si>
    <t>776521100RT1</t>
  </si>
  <si>
    <t>Lepení povlakových podlah z plastů  ve formě pásů z PVC, montáž,  , Lepidlo montážní</t>
  </si>
  <si>
    <t>2-4.NP : 13,5*4</t>
  </si>
  <si>
    <t>776994111RT1</t>
  </si>
  <si>
    <t>Ostatní práce svařování povlakových podlah  z pásů nebo čtverců</t>
  </si>
  <si>
    <t>776996110R00</t>
  </si>
  <si>
    <t>Ostatní práce napuštění povlakových podlah pastou</t>
  </si>
  <si>
    <t>998776202R00</t>
  </si>
  <si>
    <t>Přesun hmot pro podlahy povlakové v objektech výšky do 12 m</t>
  </si>
  <si>
    <t>vodorovně do 50 m</t>
  </si>
  <si>
    <t>776592000R00</t>
  </si>
  <si>
    <t>Broušení  podlah s vysátím podkladu</t>
  </si>
  <si>
    <t>28342401.AR</t>
  </si>
  <si>
    <t>lišta soklová; podlahová; materiál PVC; tl. 1,50 mm; š = 64,0 mm</t>
  </si>
  <si>
    <t>sokl ztratné : 72*1,1</t>
  </si>
  <si>
    <t>28412251R</t>
  </si>
  <si>
    <t>podlahovina PVC v rolích; š = 2 000,0 mm; l = 25 000 mm; tl. 2,00 mm; heterogenní; povrch. úprava PUR; protiskluzná; oblast bytová, komerční, průmyslová</t>
  </si>
  <si>
    <t>PVC 2-4.NP : 54*1,2</t>
  </si>
  <si>
    <t>777553010R00</t>
  </si>
  <si>
    <t>Podlahy ze stěrky silikátové s disperzí Doplňující práce pro podlahy ze stěrek silikátových penetrace savého podkladu podlah disperzí, Hmota nátěrová akrylátová; typ: penetrace; funkce: úprava savosti; barva: bezbarvá</t>
  </si>
  <si>
    <t>800-773</t>
  </si>
  <si>
    <t>PVC 2-4.NP : 40,5</t>
  </si>
  <si>
    <t>777553210R00</t>
  </si>
  <si>
    <t>Podlahy ze stěrky silikátové s disperzí Doplňující práce pro podlahy ze stěrek silikátových vyrovnání podlah samonivelační hmotou na bázi cementu  tl. 2mm</t>
  </si>
  <si>
    <t>PVC 2-4.NP : 13,5*3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</si>
  <si>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</si>
  <si>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</si>
  <si>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příplatek k 6mm : 40,5*4</t>
  </si>
  <si>
    <t>784111201R00</t>
  </si>
  <si>
    <t>Příprava povrchu Penetrace (napouštění) podkladu akrylát, jednonásobná</t>
  </si>
  <si>
    <t>800-784</t>
  </si>
  <si>
    <t>Odkaz na mn. položky pořadí 107 : 330,00000</t>
  </si>
  <si>
    <t>784115312R00</t>
  </si>
  <si>
    <t>Malby z malířských směsí  ,  , bělost 93 %, dvojnásobné, Hmota nátěrová typ: malířská; funkce: dekorační, biocidní; barva: bílá</t>
  </si>
  <si>
    <t xml:space="preserve">1.PP-4.NP : </t>
  </si>
  <si>
    <t>Stěny : (18*2,5)*5</t>
  </si>
  <si>
    <t>Strop : 18*5</t>
  </si>
  <si>
    <t>Oprava po výměně dveří výtahu : 3*5</t>
  </si>
  <si>
    <t>784251100.R01</t>
  </si>
  <si>
    <t>Penetrace podkladu</t>
  </si>
  <si>
    <t>Penetrace vnitřní omítky výtahové šachty</t>
  </si>
  <si>
    <t>Požadavek na protiprašný nátěrem</t>
  </si>
  <si>
    <t>Odkaz na mn. položky pořadí 37 : 138,84600</t>
  </si>
  <si>
    <t>979011211R00</t>
  </si>
  <si>
    <t>Svislá doprava suti a vybouraných hmot nošením za prvé podlaží nad základním podlažím</t>
  </si>
  <si>
    <t>979011219R00</t>
  </si>
  <si>
    <t>Svislá doprava suti a vybouraných hmot nošením příplatek zakaždé další podlaží nad prvním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</si>
  <si>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</si>
  <si>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</si>
  <si>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</si>
  <si>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</si>
  <si>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</si>
  <si>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</si>
  <si>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</si>
  <si>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</si>
  <si>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979990103R00</t>
  </si>
  <si>
    <t>Poplatek za uložení, betonu,  , skupina 17 01 01 z Katalogu odpadů</t>
  </si>
  <si>
    <t>RTS 23/ II</t>
  </si>
  <si>
    <t>SUM</t>
  </si>
  <si>
    <t>END</t>
  </si>
  <si>
    <t>V 1001</t>
  </si>
  <si>
    <t>Demontáž stávajícíhov výtahu, ekologická likvidace</t>
  </si>
  <si>
    <t>V 1002</t>
  </si>
  <si>
    <t>Výtah 5 stanic, neprůchozí, rozměry kabiny 1100 mm x 2100 mm x 2100 mm</t>
  </si>
  <si>
    <t>Šachta</t>
  </si>
  <si>
    <t>Rozměry šachty (š x h):1600 mm x 2420 mm – čistý vnitřní rozměr</t>
  </si>
  <si>
    <t>Horní přejezd: 3600mm</t>
  </si>
  <si>
    <t>Prohlubeň: 1000mm</t>
  </si>
  <si>
    <t>Zdvih: 11,55m</t>
  </si>
  <si>
    <t>Počet stanic / nástupišť: 5 / 5, neprůchozí</t>
  </si>
  <si>
    <t/>
  </si>
  <si>
    <t>Kabina</t>
  </si>
  <si>
    <t>Nosnost / počet osob: 1000 kg / 13 osob</t>
  </si>
  <si>
    <t>Rozměry kabiny (š x hl x v): 1100 mm x 2100 mm x 2100 mm</t>
  </si>
  <si>
    <t>Materiál stěn: nerezová ocel</t>
  </si>
  <si>
    <t>Podlahovina: protiskluzné altro, vinyl, apod.</t>
  </si>
  <si>
    <t>Madlo: madlo se zaoblenými koncovkami a kruhovým průřezem tyče, umístění madla u ovládacího panelu</t>
  </si>
  <si>
    <t>Zrcadlo: na horní polovině zadní stěny</t>
  </si>
  <si>
    <t>Osvětlení: LED stropní</t>
  </si>
  <si>
    <t>Ovládací panel povrch: nerezová ocel</t>
  </si>
  <si>
    <t>Vybavení ovládacího panelu:</t>
  </si>
  <si>
    <t>- tlačítka se světelným potvrzením volby - Ano</t>
  </si>
  <si>
    <t>- tlačítka se zvukovým potvrzením volby – Ano</t>
  </si>
  <si>
    <t>- tlačítko pro urychlení zavření dveří v kabině - Ano</t>
  </si>
  <si>
    <t>- polohová a směrová signalizace – Ano / LCD display</t>
  </si>
  <si>
    <t>- nouzové osvětlení kabiny – Ano</t>
  </si>
  <si>
    <t>- hlášení stanic – Ano</t>
  </si>
  <si>
    <t>- indukční smyčka - Ano</t>
  </si>
  <si>
    <t>- gong – Ano</t>
  </si>
  <si>
    <t>Invalidní provedení výtahu: Ano / dle EN81-70</t>
  </si>
  <si>
    <t>Sklopné invalidní sedátko: Ano / dle EN81-70 + ČSN 73 4001 – samosklápěcí</t>
  </si>
  <si>
    <t>Pohon</t>
  </si>
  <si>
    <t>Elektrický, trakční s frekvenčním měničem pro plynulý rozběh a dojezd výtahu</t>
  </si>
  <si>
    <t>Bezpřevodový synchronní motor</t>
  </si>
  <si>
    <t>Jmenovitá rychlost: 1 m/s</t>
  </si>
  <si>
    <t>Umístění pohonu: výtah bez strojovny, pohon umístěn v horní části šachty pod stropem</t>
  </si>
  <si>
    <t>Rozvaděč: mikroprocesorový</t>
  </si>
  <si>
    <t>Umístění rozvaděče: vedle šachetních dveří v horní stanici</t>
  </si>
  <si>
    <t>Elektro parametry pohonu:</t>
  </si>
  <si>
    <t>- automatický dojezd do nejbližší stanice v případě výpadku el. energie</t>
  </si>
  <si>
    <t>- příkon 8kW max</t>
  </si>
  <si>
    <t>- přívod el. energie: 3x400V, 50hz</t>
  </si>
  <si>
    <t>Komunikace</t>
  </si>
  <si>
    <t>Nepřetržitý elektronický monitoring zařízení s on-line připojením na dispečink servisní firmy - ano</t>
  </si>
  <si>
    <t>Nosné prostředky</t>
  </si>
  <si>
    <t>Nosné prostředky:  polyuretanové pásy</t>
  </si>
  <si>
    <t>Elektronický monitoring stavu nosných prostředků:  ano</t>
  </si>
  <si>
    <t>Minimální požadovaná záruka na nosné prostředky: 120 měsíců</t>
  </si>
  <si>
    <t>Šachetní a kabinové dveře</t>
  </si>
  <si>
    <t>Typ otevírání: Automatické teleskopické</t>
  </si>
  <si>
    <t>Rozměr dveří: 900mm (š) x 2000mm (v)</t>
  </si>
  <si>
    <t>Práh dveří: standardní hliníkový vodící profil</t>
  </si>
  <si>
    <t>Typ zárubní / materiál: nerezová ocel</t>
  </si>
  <si>
    <t>Materiál šachetních dveří: nerezová ocel</t>
  </si>
  <si>
    <t>Požární odolnost: EW60</t>
  </si>
  <si>
    <t>Ochrana kabinových dveří: Ano – Celoplošná světelná clona</t>
  </si>
  <si>
    <t>Signalizace a přivolávače výtahu:</t>
  </si>
  <si>
    <t>Značení stanic v kabině výtahu: přední vstup: -1,1,2,3,4</t>
  </si>
  <si>
    <t>Ukazatel polohy a směru v nástupištích:  ano, v hlavní stanici</t>
  </si>
  <si>
    <t>Vertikální ukazatel směru příští jízdy: ano, v zárubni kabinových dveří</t>
  </si>
  <si>
    <t>Mechanická tlačítka na nástupišti s mikrozdvihem</t>
  </si>
  <si>
    <t>Osvětlení výtahové šachty: LED</t>
  </si>
  <si>
    <t>- jištění 20A</t>
  </si>
  <si>
    <t>Dorozumívací oboustranné zařízení přes GSM bránu (SIM v rámci servisního kontraktu) - ano</t>
  </si>
  <si>
    <t>Materiál kabinových dveří: nerezová ocel</t>
  </si>
  <si>
    <t>005121 R</t>
  </si>
  <si>
    <t>Zařízení staveniště</t>
  </si>
  <si>
    <t>Soubor</t>
  </si>
  <si>
    <t>POL99_8</t>
  </si>
  <si>
    <t>005121030R</t>
  </si>
  <si>
    <t>Odstranění zařízení staveniště</t>
  </si>
  <si>
    <t>vč. provedení celkového úklidu v budově po dokončení prací</t>
  </si>
  <si>
    <t>005122 R</t>
  </si>
  <si>
    <t>Provozní vlivy</t>
  </si>
  <si>
    <t>005124010R</t>
  </si>
  <si>
    <t>Koordinační činnost</t>
  </si>
  <si>
    <t>00523  R</t>
  </si>
  <si>
    <t>Zkoušky a revize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</si>
  <si>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</si>
  <si>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</si>
  <si>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</si>
  <si>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005231020R</t>
  </si>
  <si>
    <t>Individuální a komplexní vyzkoušení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</si>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</sst>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0" fontId="20" fillId="0" borderId="0" xfId="0" applyFont="1" applyBorder="1" applyAlignment="1">
      <alignment horizontal="center" vertical="top" shrinkToFit="1"/>
    </xf>
    <xf numFmtId="165" fontId="20" fillId="0" borderId="0" xfId="0" applyNumberFormat="1" applyFont="1" applyBorder="1" applyAlignment="1">
      <alignment vertical="top" shrinkToFit="1"/>
    </xf>
    <xf numFmtId="4" fontId="20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vertical="top"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20" fillId="0" borderId="0" xfId="0" applyNumberFormat="1" applyFont="1" applyBorder="1" applyAlignment="1">
      <alignment horizontal="left" vertical="top" wrapText="1"/>
    </xf>
    <xf numFmtId="0" fontId="22" fillId="0" borderId="18" xfId="0" applyNumberFormat="1" applyFont="1" applyBorder="1" applyAlignment="1">
      <alignment horizontal="left" vertical="top" wrapText="1"/>
    </xf>
    <xf numFmtId="0" fontId="22" fillId="0" borderId="18" xfId="0" applyNumberFormat="1" applyFont="1" applyBorder="1" applyAlignment="1">
      <alignment vertical="top" wrapText="1"/>
    </xf>
    <xf numFmtId="0" fontId="22" fillId="0" borderId="0" xfId="0" applyNumberFormat="1" applyFont="1" applyBorder="1" applyAlignment="1">
      <alignment horizontal="left" vertical="top" wrapText="1"/>
    </xf>
    <xf numFmtId="0" fontId="22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Sbygd/2j/NGXY8XD5Phv1Cb/jgHtNzehOBAaSR1WipyyGbMAGUstOwMYtb7drRQIbnH7lUsmx2ON0Nir6VpjNQ==" saltValue="J1tirSO0mLHJY4RMxt8Qd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SUMIF(F57:F77,A16,I57:I77)+SUMIF(F57:F77,"PSU",I57:I77)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SUMIF(F57:F77,A17,I57:I77)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SUMIF(F57:F77,A18,I57:I77)</f>
        <v>0</v>
      </c>
      <c r="J18" s="85"/>
    </row>
    <row r="19" spans="1:10" ht="23.25" customHeight="1" x14ac:dyDescent="0.2">
      <c r="A19" s="199" t="s">
        <v>109</v>
      </c>
      <c r="B19" s="38" t="s">
        <v>27</v>
      </c>
      <c r="C19" s="62"/>
      <c r="D19" s="63"/>
      <c r="E19" s="83"/>
      <c r="F19" s="84"/>
      <c r="G19" s="83"/>
      <c r="H19" s="84"/>
      <c r="I19" s="83">
        <f>SUMIF(F57:F77,A19,I57:I77)</f>
        <v>0</v>
      </c>
      <c r="J19" s="85"/>
    </row>
    <row r="20" spans="1:10" ht="23.25" customHeight="1" x14ac:dyDescent="0.2">
      <c r="A20" s="199" t="s">
        <v>110</v>
      </c>
      <c r="B20" s="38" t="s">
        <v>28</v>
      </c>
      <c r="C20" s="62"/>
      <c r="D20" s="63"/>
      <c r="E20" s="83"/>
      <c r="F20" s="84"/>
      <c r="G20" s="83"/>
      <c r="H20" s="84"/>
      <c r="I20" s="83">
        <f>SUMIF(F57:F77,A20,I57:I77)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50</v>
      </c>
      <c r="C39" s="148"/>
      <c r="D39" s="148"/>
      <c r="E39" s="148"/>
      <c r="F39" s="149">
        <f>'001 001 Pol'!AE311+'001 002 Pol'!AE79+'001 003 Pol'!AE22</f>
        <v>0</v>
      </c>
      <c r="G39" s="150">
        <f>'001 001 Pol'!AF311+'001 002 Pol'!AF79+'001 003 Pol'!AF22</f>
        <v>0</v>
      </c>
      <c r="H39" s="151"/>
      <c r="I39" s="152">
        <f>F39+G39+H39</f>
        <v>0</v>
      </c>
      <c r="J39" s="153" t="str">
        <f>IF(CenaCelkemVypocet=0,"",I39/CenaCelkemVypocet*100)</f>
        <v/>
      </c>
    </row>
    <row r="40" spans="1:10" ht="25.5" customHeight="1" x14ac:dyDescent="0.2">
      <c r="A40" s="136">
        <v>2</v>
      </c>
      <c r="B40" s="154"/>
      <c r="C40" s="155" t="s">
        <v>51</v>
      </c>
      <c r="D40" s="155"/>
      <c r="E40" s="155"/>
      <c r="F40" s="156"/>
      <c r="G40" s="157"/>
      <c r="H40" s="157"/>
      <c r="I40" s="158"/>
      <c r="J40" s="159"/>
    </row>
    <row r="41" spans="1:10" ht="25.5" customHeight="1" x14ac:dyDescent="0.2">
      <c r="A41" s="136">
        <v>2</v>
      </c>
      <c r="B41" s="154" t="s">
        <v>52</v>
      </c>
      <c r="C41" s="155" t="s">
        <v>53</v>
      </c>
      <c r="D41" s="155"/>
      <c r="E41" s="155"/>
      <c r="F41" s="156">
        <f>'001 001 Pol'!AE311+'001 002 Pol'!AE79+'001 003 Pol'!AE22</f>
        <v>0</v>
      </c>
      <c r="G41" s="157">
        <f>'001 001 Pol'!AF311+'001 002 Pol'!AF79+'001 003 Pol'!AF22</f>
        <v>0</v>
      </c>
      <c r="H41" s="157"/>
      <c r="I41" s="158">
        <f>F41+G41+H41</f>
        <v>0</v>
      </c>
      <c r="J41" s="159" t="str">
        <f>IF(CenaCelkemVypocet=0,"",I41/CenaCelkemVypocet*100)</f>
        <v/>
      </c>
    </row>
    <row r="42" spans="1:10" ht="25.5" customHeight="1" x14ac:dyDescent="0.2">
      <c r="A42" s="136">
        <v>3</v>
      </c>
      <c r="B42" s="160" t="s">
        <v>52</v>
      </c>
      <c r="C42" s="148" t="s">
        <v>54</v>
      </c>
      <c r="D42" s="148"/>
      <c r="E42" s="148"/>
      <c r="F42" s="161">
        <f>'001 001 Pol'!AE311</f>
        <v>0</v>
      </c>
      <c r="G42" s="151">
        <f>'001 001 Pol'!AF311</f>
        <v>0</v>
      </c>
      <c r="H42" s="151"/>
      <c r="I42" s="152">
        <f>F42+G42+H42</f>
        <v>0</v>
      </c>
      <c r="J42" s="153" t="str">
        <f>IF(CenaCelkemVypocet=0,"",I42/CenaCelkemVypocet*100)</f>
        <v/>
      </c>
    </row>
    <row r="43" spans="1:10" ht="25.5" customHeight="1" x14ac:dyDescent="0.2">
      <c r="A43" s="136">
        <v>3</v>
      </c>
      <c r="B43" s="160" t="s">
        <v>43</v>
      </c>
      <c r="C43" s="148" t="s">
        <v>55</v>
      </c>
      <c r="D43" s="148"/>
      <c r="E43" s="148"/>
      <c r="F43" s="161">
        <f>'001 002 Pol'!AE79</f>
        <v>0</v>
      </c>
      <c r="G43" s="151">
        <f>'001 002 Pol'!AF79</f>
        <v>0</v>
      </c>
      <c r="H43" s="151"/>
      <c r="I43" s="152">
        <f>F43+G43+H43</f>
        <v>0</v>
      </c>
      <c r="J43" s="153" t="str">
        <f>IF(CenaCelkemVypocet=0,"",I43/CenaCelkemVypocet*100)</f>
        <v/>
      </c>
    </row>
    <row r="44" spans="1:10" ht="25.5" customHeight="1" x14ac:dyDescent="0.2">
      <c r="A44" s="136">
        <v>3</v>
      </c>
      <c r="B44" s="160" t="s">
        <v>56</v>
      </c>
      <c r="C44" s="148" t="s">
        <v>57</v>
      </c>
      <c r="D44" s="148"/>
      <c r="E44" s="148"/>
      <c r="F44" s="161">
        <f>'001 003 Pol'!AE22</f>
        <v>0</v>
      </c>
      <c r="G44" s="151">
        <f>'001 003 Pol'!AF22</f>
        <v>0</v>
      </c>
      <c r="H44" s="151"/>
      <c r="I44" s="152">
        <f>F44+G44+H44</f>
        <v>0</v>
      </c>
      <c r="J44" s="153" t="str">
        <f>IF(CenaCelkemVypocet=0,"",I44/CenaCelkemVypocet*100)</f>
        <v/>
      </c>
    </row>
    <row r="45" spans="1:10" ht="25.5" customHeight="1" x14ac:dyDescent="0.2">
      <c r="A45" s="136"/>
      <c r="B45" s="162" t="s">
        <v>58</v>
      </c>
      <c r="C45" s="163"/>
      <c r="D45" s="163"/>
      <c r="E45" s="163"/>
      <c r="F45" s="164">
        <f>SUMIF(A39:A44,"=1",F39:F44)</f>
        <v>0</v>
      </c>
      <c r="G45" s="165">
        <f>SUMIF(A39:A44,"=1",G39:G44)</f>
        <v>0</v>
      </c>
      <c r="H45" s="165">
        <f>SUMIF(A39:A44,"=1",H39:H44)</f>
        <v>0</v>
      </c>
      <c r="I45" s="166">
        <f>SUMIF(A39:A44,"=1",I39:I44)</f>
        <v>0</v>
      </c>
      <c r="J45" s="167">
        <f>SUMIF(A39:A44,"=1",J39:J44)</f>
        <v>0</v>
      </c>
    </row>
    <row r="47" spans="1:10" x14ac:dyDescent="0.2">
      <c r="A47" t="s">
        <v>60</v>
      </c>
      <c r="B47" t="s">
        <v>61</v>
      </c>
    </row>
    <row r="48" spans="1:10" x14ac:dyDescent="0.2">
      <c r="A48" t="s">
        <v>62</v>
      </c>
      <c r="B48" t="s">
        <v>63</v>
      </c>
    </row>
    <row r="49" spans="1:10" x14ac:dyDescent="0.2">
      <c r="A49" t="s">
        <v>64</v>
      </c>
      <c r="B49" t="s">
        <v>65</v>
      </c>
    </row>
    <row r="50" spans="1:10" x14ac:dyDescent="0.2">
      <c r="A50" t="s">
        <v>64</v>
      </c>
      <c r="B50" t="s">
        <v>66</v>
      </c>
    </row>
    <row r="51" spans="1:10" x14ac:dyDescent="0.2">
      <c r="A51" t="s">
        <v>64</v>
      </c>
      <c r="B51" t="s">
        <v>67</v>
      </c>
    </row>
    <row r="54" spans="1:10" ht="15.75" x14ac:dyDescent="0.25">
      <c r="B54" s="178" t="s">
        <v>68</v>
      </c>
    </row>
    <row r="56" spans="1:10" ht="25.5" customHeight="1" x14ac:dyDescent="0.2">
      <c r="A56" s="180"/>
      <c r="B56" s="183" t="s">
        <v>17</v>
      </c>
      <c r="C56" s="183" t="s">
        <v>5</v>
      </c>
      <c r="D56" s="184"/>
      <c r="E56" s="184"/>
      <c r="F56" s="185" t="s">
        <v>69</v>
      </c>
      <c r="G56" s="185"/>
      <c r="H56" s="185"/>
      <c r="I56" s="185" t="s">
        <v>29</v>
      </c>
      <c r="J56" s="185" t="s">
        <v>0</v>
      </c>
    </row>
    <row r="57" spans="1:10" ht="36.75" customHeight="1" x14ac:dyDescent="0.2">
      <c r="A57" s="181"/>
      <c r="B57" s="186" t="s">
        <v>70</v>
      </c>
      <c r="C57" s="187" t="s">
        <v>71</v>
      </c>
      <c r="D57" s="188"/>
      <c r="E57" s="188"/>
      <c r="F57" s="195" t="s">
        <v>24</v>
      </c>
      <c r="G57" s="196"/>
      <c r="H57" s="196"/>
      <c r="I57" s="196">
        <f>'001 001 Pol'!G8</f>
        <v>0</v>
      </c>
      <c r="J57" s="192" t="str">
        <f>IF(I78=0,"",I57/I78*100)</f>
        <v/>
      </c>
    </row>
    <row r="58" spans="1:10" ht="36.75" customHeight="1" x14ac:dyDescent="0.2">
      <c r="A58" s="181"/>
      <c r="B58" s="186" t="s">
        <v>72</v>
      </c>
      <c r="C58" s="187" t="s">
        <v>73</v>
      </c>
      <c r="D58" s="188"/>
      <c r="E58" s="188"/>
      <c r="F58" s="195" t="s">
        <v>24</v>
      </c>
      <c r="G58" s="196"/>
      <c r="H58" s="196"/>
      <c r="I58" s="196">
        <f>'001 001 Pol'!G32</f>
        <v>0</v>
      </c>
      <c r="J58" s="192" t="str">
        <f>IF(I78=0,"",I58/I78*100)</f>
        <v/>
      </c>
    </row>
    <row r="59" spans="1:10" ht="36.75" customHeight="1" x14ac:dyDescent="0.2">
      <c r="A59" s="181"/>
      <c r="B59" s="186" t="s">
        <v>74</v>
      </c>
      <c r="C59" s="187" t="s">
        <v>75</v>
      </c>
      <c r="D59" s="188"/>
      <c r="E59" s="188"/>
      <c r="F59" s="195" t="s">
        <v>24</v>
      </c>
      <c r="G59" s="196"/>
      <c r="H59" s="196"/>
      <c r="I59" s="196">
        <f>'001 001 Pol'!G61</f>
        <v>0</v>
      </c>
      <c r="J59" s="192" t="str">
        <f>IF(I78=0,"",I59/I78*100)</f>
        <v/>
      </c>
    </row>
    <row r="60" spans="1:10" ht="36.75" customHeight="1" x14ac:dyDescent="0.2">
      <c r="A60" s="181"/>
      <c r="B60" s="186" t="s">
        <v>76</v>
      </c>
      <c r="C60" s="187" t="s">
        <v>77</v>
      </c>
      <c r="D60" s="188"/>
      <c r="E60" s="188"/>
      <c r="F60" s="195" t="s">
        <v>24</v>
      </c>
      <c r="G60" s="196"/>
      <c r="H60" s="196"/>
      <c r="I60" s="196">
        <f>'001 001 Pol'!G75</f>
        <v>0</v>
      </c>
      <c r="J60" s="192" t="str">
        <f>IF(I78=0,"",I60/I78*100)</f>
        <v/>
      </c>
    </row>
    <row r="61" spans="1:10" ht="36.75" customHeight="1" x14ac:dyDescent="0.2">
      <c r="A61" s="181"/>
      <c r="B61" s="186" t="s">
        <v>78</v>
      </c>
      <c r="C61" s="187" t="s">
        <v>79</v>
      </c>
      <c r="D61" s="188"/>
      <c r="E61" s="188"/>
      <c r="F61" s="195" t="s">
        <v>24</v>
      </c>
      <c r="G61" s="196"/>
      <c r="H61" s="196"/>
      <c r="I61" s="196">
        <f>'001 001 Pol'!G98</f>
        <v>0</v>
      </c>
      <c r="J61" s="192" t="str">
        <f>IF(I78=0,"",I61/I78*100)</f>
        <v/>
      </c>
    </row>
    <row r="62" spans="1:10" ht="36.75" customHeight="1" x14ac:dyDescent="0.2">
      <c r="A62" s="181"/>
      <c r="B62" s="186" t="s">
        <v>80</v>
      </c>
      <c r="C62" s="187" t="s">
        <v>81</v>
      </c>
      <c r="D62" s="188"/>
      <c r="E62" s="188"/>
      <c r="F62" s="195" t="s">
        <v>24</v>
      </c>
      <c r="G62" s="196"/>
      <c r="H62" s="196"/>
      <c r="I62" s="196">
        <f>'001 001 Pol'!G102</f>
        <v>0</v>
      </c>
      <c r="J62" s="192" t="str">
        <f>IF(I78=0,"",I62/I78*100)</f>
        <v/>
      </c>
    </row>
    <row r="63" spans="1:10" ht="36.75" customHeight="1" x14ac:dyDescent="0.2">
      <c r="A63" s="181"/>
      <c r="B63" s="186" t="s">
        <v>82</v>
      </c>
      <c r="C63" s="187" t="s">
        <v>83</v>
      </c>
      <c r="D63" s="188"/>
      <c r="E63" s="188"/>
      <c r="F63" s="195" t="s">
        <v>24</v>
      </c>
      <c r="G63" s="196"/>
      <c r="H63" s="196"/>
      <c r="I63" s="196">
        <f>'001 001 Pol'!G123</f>
        <v>0</v>
      </c>
      <c r="J63" s="192" t="str">
        <f>IF(I78=0,"",I63/I78*100)</f>
        <v/>
      </c>
    </row>
    <row r="64" spans="1:10" ht="36.75" customHeight="1" x14ac:dyDescent="0.2">
      <c r="A64" s="181"/>
      <c r="B64" s="186" t="s">
        <v>84</v>
      </c>
      <c r="C64" s="187" t="s">
        <v>85</v>
      </c>
      <c r="D64" s="188"/>
      <c r="E64" s="188"/>
      <c r="F64" s="195" t="s">
        <v>24</v>
      </c>
      <c r="G64" s="196"/>
      <c r="H64" s="196"/>
      <c r="I64" s="196">
        <f>'001 001 Pol'!G144</f>
        <v>0</v>
      </c>
      <c r="J64" s="192" t="str">
        <f>IF(I78=0,"",I64/I78*100)</f>
        <v/>
      </c>
    </row>
    <row r="65" spans="1:10" ht="36.75" customHeight="1" x14ac:dyDescent="0.2">
      <c r="A65" s="181"/>
      <c r="B65" s="186" t="s">
        <v>86</v>
      </c>
      <c r="C65" s="187" t="s">
        <v>87</v>
      </c>
      <c r="D65" s="188"/>
      <c r="E65" s="188"/>
      <c r="F65" s="195" t="s">
        <v>24</v>
      </c>
      <c r="G65" s="196"/>
      <c r="H65" s="196"/>
      <c r="I65" s="196">
        <f>'001 001 Pol'!G157</f>
        <v>0</v>
      </c>
      <c r="J65" s="192" t="str">
        <f>IF(I78=0,"",I65/I78*100)</f>
        <v/>
      </c>
    </row>
    <row r="66" spans="1:10" ht="36.75" customHeight="1" x14ac:dyDescent="0.2">
      <c r="A66" s="181"/>
      <c r="B66" s="186" t="s">
        <v>88</v>
      </c>
      <c r="C66" s="187" t="s">
        <v>89</v>
      </c>
      <c r="D66" s="188"/>
      <c r="E66" s="188"/>
      <c r="F66" s="195" t="s">
        <v>24</v>
      </c>
      <c r="G66" s="196"/>
      <c r="H66" s="196"/>
      <c r="I66" s="196">
        <f>'001 001 Pol'!G197</f>
        <v>0</v>
      </c>
      <c r="J66" s="192" t="str">
        <f>IF(I78=0,"",I66/I78*100)</f>
        <v/>
      </c>
    </row>
    <row r="67" spans="1:10" ht="36.75" customHeight="1" x14ac:dyDescent="0.2">
      <c r="A67" s="181"/>
      <c r="B67" s="186" t="s">
        <v>90</v>
      </c>
      <c r="C67" s="187" t="s">
        <v>91</v>
      </c>
      <c r="D67" s="188"/>
      <c r="E67" s="188"/>
      <c r="F67" s="195" t="s">
        <v>25</v>
      </c>
      <c r="G67" s="196"/>
      <c r="H67" s="196"/>
      <c r="I67" s="196">
        <f>'001 001 Pol'!G200</f>
        <v>0</v>
      </c>
      <c r="J67" s="192" t="str">
        <f>IF(I78=0,"",I67/I78*100)</f>
        <v/>
      </c>
    </row>
    <row r="68" spans="1:10" ht="36.75" customHeight="1" x14ac:dyDescent="0.2">
      <c r="A68" s="181"/>
      <c r="B68" s="186" t="s">
        <v>92</v>
      </c>
      <c r="C68" s="187" t="s">
        <v>93</v>
      </c>
      <c r="D68" s="188"/>
      <c r="E68" s="188"/>
      <c r="F68" s="195" t="s">
        <v>25</v>
      </c>
      <c r="G68" s="196"/>
      <c r="H68" s="196"/>
      <c r="I68" s="196">
        <f>'001 001 Pol'!G221</f>
        <v>0</v>
      </c>
      <c r="J68" s="192" t="str">
        <f>IF(I78=0,"",I68/I78*100)</f>
        <v/>
      </c>
    </row>
    <row r="69" spans="1:10" ht="36.75" customHeight="1" x14ac:dyDescent="0.2">
      <c r="A69" s="181"/>
      <c r="B69" s="186" t="s">
        <v>94</v>
      </c>
      <c r="C69" s="187" t="s">
        <v>95</v>
      </c>
      <c r="D69" s="188"/>
      <c r="E69" s="188"/>
      <c r="F69" s="195" t="s">
        <v>25</v>
      </c>
      <c r="G69" s="196"/>
      <c r="H69" s="196"/>
      <c r="I69" s="196">
        <f>'001 001 Pol'!G237</f>
        <v>0</v>
      </c>
      <c r="J69" s="192" t="str">
        <f>IF(I78=0,"",I69/I78*100)</f>
        <v/>
      </c>
    </row>
    <row r="70" spans="1:10" ht="36.75" customHeight="1" x14ac:dyDescent="0.2">
      <c r="A70" s="181"/>
      <c r="B70" s="186" t="s">
        <v>96</v>
      </c>
      <c r="C70" s="187" t="s">
        <v>97</v>
      </c>
      <c r="D70" s="188"/>
      <c r="E70" s="188"/>
      <c r="F70" s="195" t="s">
        <v>25</v>
      </c>
      <c r="G70" s="196"/>
      <c r="H70" s="196"/>
      <c r="I70" s="196">
        <f>'001 001 Pol'!G247</f>
        <v>0</v>
      </c>
      <c r="J70" s="192" t="str">
        <f>IF(I78=0,"",I70/I78*100)</f>
        <v/>
      </c>
    </row>
    <row r="71" spans="1:10" ht="36.75" customHeight="1" x14ac:dyDescent="0.2">
      <c r="A71" s="181"/>
      <c r="B71" s="186" t="s">
        <v>98</v>
      </c>
      <c r="C71" s="187" t="s">
        <v>99</v>
      </c>
      <c r="D71" s="188"/>
      <c r="E71" s="188"/>
      <c r="F71" s="195" t="s">
        <v>25</v>
      </c>
      <c r="G71" s="196"/>
      <c r="H71" s="196"/>
      <c r="I71" s="196">
        <f>'001 001 Pol'!G266</f>
        <v>0</v>
      </c>
      <c r="J71" s="192" t="str">
        <f>IF(I78=0,"",I71/I78*100)</f>
        <v/>
      </c>
    </row>
    <row r="72" spans="1:10" ht="36.75" customHeight="1" x14ac:dyDescent="0.2">
      <c r="A72" s="181"/>
      <c r="B72" s="186" t="s">
        <v>100</v>
      </c>
      <c r="C72" s="187" t="s">
        <v>101</v>
      </c>
      <c r="D72" s="188"/>
      <c r="E72" s="188"/>
      <c r="F72" s="195" t="s">
        <v>25</v>
      </c>
      <c r="G72" s="196"/>
      <c r="H72" s="196"/>
      <c r="I72" s="196">
        <f>'001 001 Pol'!G283</f>
        <v>0</v>
      </c>
      <c r="J72" s="192" t="str">
        <f>IF(I78=0,"",I72/I78*100)</f>
        <v/>
      </c>
    </row>
    <row r="73" spans="1:10" ht="36.75" customHeight="1" x14ac:dyDescent="0.2">
      <c r="A73" s="181"/>
      <c r="B73" s="186" t="s">
        <v>102</v>
      </c>
      <c r="C73" s="187" t="s">
        <v>103</v>
      </c>
      <c r="D73" s="188"/>
      <c r="E73" s="188"/>
      <c r="F73" s="195" t="s">
        <v>25</v>
      </c>
      <c r="G73" s="196"/>
      <c r="H73" s="196"/>
      <c r="I73" s="196">
        <f>'001 001 Pol'!G290</f>
        <v>0</v>
      </c>
      <c r="J73" s="192" t="str">
        <f>IF(I78=0,"",I73/I78*100)</f>
        <v/>
      </c>
    </row>
    <row r="74" spans="1:10" ht="36.75" customHeight="1" x14ac:dyDescent="0.2">
      <c r="A74" s="181"/>
      <c r="B74" s="186" t="s">
        <v>104</v>
      </c>
      <c r="C74" s="187" t="s">
        <v>105</v>
      </c>
      <c r="D74" s="188"/>
      <c r="E74" s="188"/>
      <c r="F74" s="195" t="s">
        <v>26</v>
      </c>
      <c r="G74" s="196"/>
      <c r="H74" s="196"/>
      <c r="I74" s="196">
        <f>'001 002 Pol'!G8</f>
        <v>0</v>
      </c>
      <c r="J74" s="192" t="str">
        <f>IF(I78=0,"",I74/I78*100)</f>
        <v/>
      </c>
    </row>
    <row r="75" spans="1:10" ht="36.75" customHeight="1" x14ac:dyDescent="0.2">
      <c r="A75" s="181"/>
      <c r="B75" s="186" t="s">
        <v>106</v>
      </c>
      <c r="C75" s="187" t="s">
        <v>107</v>
      </c>
      <c r="D75" s="188"/>
      <c r="E75" s="188"/>
      <c r="F75" s="195" t="s">
        <v>108</v>
      </c>
      <c r="G75" s="196"/>
      <c r="H75" s="196"/>
      <c r="I75" s="196">
        <f>'001 001 Pol'!G302</f>
        <v>0</v>
      </c>
      <c r="J75" s="192" t="str">
        <f>IF(I78=0,"",I75/I78*100)</f>
        <v/>
      </c>
    </row>
    <row r="76" spans="1:10" ht="36.75" customHeight="1" x14ac:dyDescent="0.2">
      <c r="A76" s="181"/>
      <c r="B76" s="186" t="s">
        <v>109</v>
      </c>
      <c r="C76" s="187" t="s">
        <v>27</v>
      </c>
      <c r="D76" s="188"/>
      <c r="E76" s="188"/>
      <c r="F76" s="195" t="s">
        <v>109</v>
      </c>
      <c r="G76" s="196"/>
      <c r="H76" s="196"/>
      <c r="I76" s="196">
        <f>'001 003 Pol'!G8</f>
        <v>0</v>
      </c>
      <c r="J76" s="192" t="str">
        <f>IF(I78=0,"",I76/I78*100)</f>
        <v/>
      </c>
    </row>
    <row r="77" spans="1:10" ht="36.75" customHeight="1" x14ac:dyDescent="0.2">
      <c r="A77" s="181"/>
      <c r="B77" s="186" t="s">
        <v>110</v>
      </c>
      <c r="C77" s="187" t="s">
        <v>28</v>
      </c>
      <c r="D77" s="188"/>
      <c r="E77" s="188"/>
      <c r="F77" s="195" t="s">
        <v>110</v>
      </c>
      <c r="G77" s="196"/>
      <c r="H77" s="196"/>
      <c r="I77" s="196">
        <f>'001 003 Pol'!G15</f>
        <v>0</v>
      </c>
      <c r="J77" s="192" t="str">
        <f>IF(I78=0,"",I77/I78*100)</f>
        <v/>
      </c>
    </row>
    <row r="78" spans="1:10" ht="25.5" customHeight="1" x14ac:dyDescent="0.2">
      <c r="A78" s="182"/>
      <c r="B78" s="189" t="s">
        <v>1</v>
      </c>
      <c r="C78" s="190"/>
      <c r="D78" s="191"/>
      <c r="E78" s="191"/>
      <c r="F78" s="197"/>
      <c r="G78" s="198"/>
      <c r="H78" s="198"/>
      <c r="I78" s="198">
        <f>SUM(I57:I77)</f>
        <v>0</v>
      </c>
      <c r="J78" s="193">
        <f>SUM(J57:J77)</f>
        <v>0</v>
      </c>
    </row>
    <row r="79" spans="1:10" x14ac:dyDescent="0.2">
      <c r="F79" s="135"/>
      <c r="G79" s="135"/>
      <c r="H79" s="135"/>
      <c r="I79" s="135"/>
      <c r="J79" s="194"/>
    </row>
    <row r="80" spans="1:10" x14ac:dyDescent="0.2">
      <c r="F80" s="135"/>
      <c r="G80" s="135"/>
      <c r="H80" s="135"/>
      <c r="I80" s="135"/>
      <c r="J80" s="194"/>
    </row>
    <row r="81" spans="6:10" x14ac:dyDescent="0.2">
      <c r="F81" s="135"/>
      <c r="G81" s="135"/>
      <c r="H81" s="135"/>
      <c r="I81" s="135"/>
      <c r="J81" s="194"/>
    </row>
  </sheetData>
  <sheetProtection algorithmName="SHA-512" hashValue="TO757BVQ4eMdZyTfZrF2tjHsHhcSn8opsm0k4M2/VLS6W2w1t0o/OulFK9tS4SF0uNlhBr7qqMHseeG+IaL/UA==" saltValue="NeoKWjeQq6wbEnRHdI3cR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H9g71IDHlTutc3WJleYsfZz08PVHZWCPlz1EwlfvkFUDSTaxgZ3tSi2F0t0qhFrk4uovqxYQ39Z+LA89fgoTVQ==" saltValue="aJu+xMgAz91lZHlgUVr6v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111</v>
      </c>
      <c r="B1" s="200"/>
      <c r="C1" s="200"/>
      <c r="D1" s="200"/>
      <c r="E1" s="200"/>
      <c r="F1" s="200"/>
      <c r="G1" s="200"/>
      <c r="AG1" t="s">
        <v>112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113</v>
      </c>
    </row>
    <row r="3" spans="1:60" ht="24.95" customHeight="1" x14ac:dyDescent="0.2">
      <c r="A3" s="201" t="s">
        <v>8</v>
      </c>
      <c r="B3" s="49" t="s">
        <v>52</v>
      </c>
      <c r="C3" s="204" t="s">
        <v>53</v>
      </c>
      <c r="D3" s="202"/>
      <c r="E3" s="202"/>
      <c r="F3" s="202"/>
      <c r="G3" s="203"/>
      <c r="AC3" s="179" t="s">
        <v>113</v>
      </c>
      <c r="AG3" t="s">
        <v>114</v>
      </c>
    </row>
    <row r="4" spans="1:60" ht="24.95" customHeight="1" x14ac:dyDescent="0.2">
      <c r="A4" s="205" t="s">
        <v>9</v>
      </c>
      <c r="B4" s="206" t="s">
        <v>52</v>
      </c>
      <c r="C4" s="207" t="s">
        <v>54</v>
      </c>
      <c r="D4" s="208"/>
      <c r="E4" s="208"/>
      <c r="F4" s="208"/>
      <c r="G4" s="209"/>
      <c r="AG4" t="s">
        <v>115</v>
      </c>
    </row>
    <row r="5" spans="1:60" x14ac:dyDescent="0.2">
      <c r="D5" s="10"/>
    </row>
    <row r="6" spans="1:60" ht="38.25" x14ac:dyDescent="0.2">
      <c r="A6" s="211" t="s">
        <v>116</v>
      </c>
      <c r="B6" s="213" t="s">
        <v>117</v>
      </c>
      <c r="C6" s="213" t="s">
        <v>118</v>
      </c>
      <c r="D6" s="212" t="s">
        <v>119</v>
      </c>
      <c r="E6" s="211" t="s">
        <v>120</v>
      </c>
      <c r="F6" s="210" t="s">
        <v>121</v>
      </c>
      <c r="G6" s="211" t="s">
        <v>29</v>
      </c>
      <c r="H6" s="214" t="s">
        <v>30</v>
      </c>
      <c r="I6" s="214" t="s">
        <v>122</v>
      </c>
      <c r="J6" s="214" t="s">
        <v>31</v>
      </c>
      <c r="K6" s="214" t="s">
        <v>123</v>
      </c>
      <c r="L6" s="214" t="s">
        <v>124</v>
      </c>
      <c r="M6" s="214" t="s">
        <v>125</v>
      </c>
      <c r="N6" s="214" t="s">
        <v>126</v>
      </c>
      <c r="O6" s="214" t="s">
        <v>127</v>
      </c>
      <c r="P6" s="214" t="s">
        <v>128</v>
      </c>
      <c r="Q6" s="214" t="s">
        <v>129</v>
      </c>
      <c r="R6" s="214" t="s">
        <v>130</v>
      </c>
      <c r="S6" s="214" t="s">
        <v>131</v>
      </c>
      <c r="T6" s="214" t="s">
        <v>132</v>
      </c>
      <c r="U6" s="214" t="s">
        <v>133</v>
      </c>
      <c r="V6" s="214" t="s">
        <v>134</v>
      </c>
      <c r="W6" s="214" t="s">
        <v>135</v>
      </c>
      <c r="X6" s="214" t="s">
        <v>136</v>
      </c>
      <c r="Y6" s="214" t="s">
        <v>137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2" t="s">
        <v>138</v>
      </c>
      <c r="B8" s="233" t="s">
        <v>70</v>
      </c>
      <c r="C8" s="257" t="s">
        <v>71</v>
      </c>
      <c r="D8" s="234"/>
      <c r="E8" s="235"/>
      <c r="F8" s="236"/>
      <c r="G8" s="236">
        <f>SUMIF(AG9:AG31,"&lt;&gt;NOR",G9:G31)</f>
        <v>0</v>
      </c>
      <c r="H8" s="236"/>
      <c r="I8" s="236">
        <f>SUM(I9:I31)</f>
        <v>0</v>
      </c>
      <c r="J8" s="236"/>
      <c r="K8" s="236">
        <f>SUM(K9:K31)</f>
        <v>0</v>
      </c>
      <c r="L8" s="236"/>
      <c r="M8" s="236">
        <f>SUM(M9:M31)</f>
        <v>0</v>
      </c>
      <c r="N8" s="235"/>
      <c r="O8" s="235">
        <f>SUM(O9:O31)</f>
        <v>12.6</v>
      </c>
      <c r="P8" s="235"/>
      <c r="Q8" s="235">
        <f>SUM(Q9:Q31)</f>
        <v>0</v>
      </c>
      <c r="R8" s="236"/>
      <c r="S8" s="236"/>
      <c r="T8" s="237"/>
      <c r="U8" s="231"/>
      <c r="V8" s="231">
        <f>SUM(V9:V31)</f>
        <v>92.34</v>
      </c>
      <c r="W8" s="231"/>
      <c r="X8" s="231"/>
      <c r="Y8" s="231"/>
      <c r="AG8" t="s">
        <v>139</v>
      </c>
    </row>
    <row r="9" spans="1:60" outlineLevel="1" x14ac:dyDescent="0.2">
      <c r="A9" s="239">
        <v>1</v>
      </c>
      <c r="B9" s="240" t="s">
        <v>140</v>
      </c>
      <c r="C9" s="258" t="s">
        <v>141</v>
      </c>
      <c r="D9" s="241" t="s">
        <v>142</v>
      </c>
      <c r="E9" s="242">
        <v>7.5087999999999999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 t="s">
        <v>143</v>
      </c>
      <c r="S9" s="244" t="s">
        <v>144</v>
      </c>
      <c r="T9" s="245" t="s">
        <v>145</v>
      </c>
      <c r="U9" s="225">
        <v>4.7279999999999998</v>
      </c>
      <c r="V9" s="225">
        <f>ROUND(E9*U9,2)</f>
        <v>35.5</v>
      </c>
      <c r="W9" s="225"/>
      <c r="X9" s="225" t="s">
        <v>146</v>
      </c>
      <c r="Y9" s="225" t="s">
        <v>147</v>
      </c>
      <c r="Z9" s="215"/>
      <c r="AA9" s="215"/>
      <c r="AB9" s="215"/>
      <c r="AC9" s="215"/>
      <c r="AD9" s="215"/>
      <c r="AE9" s="215"/>
      <c r="AF9" s="215"/>
      <c r="AG9" s="215" t="s">
        <v>148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22"/>
      <c r="B10" s="223"/>
      <c r="C10" s="259" t="s">
        <v>149</v>
      </c>
      <c r="D10" s="246"/>
      <c r="E10" s="246"/>
      <c r="F10" s="246"/>
      <c r="G10" s="246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150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60" t="s">
        <v>151</v>
      </c>
      <c r="D11" s="226"/>
      <c r="E11" s="227">
        <v>4.992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152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3" x14ac:dyDescent="0.2">
      <c r="A12" s="222"/>
      <c r="B12" s="223"/>
      <c r="C12" s="260" t="s">
        <v>153</v>
      </c>
      <c r="D12" s="226"/>
      <c r="E12" s="227">
        <v>2.5167999999999999</v>
      </c>
      <c r="F12" s="225"/>
      <c r="G12" s="225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5"/>
      <c r="AA12" s="215"/>
      <c r="AB12" s="215"/>
      <c r="AC12" s="215"/>
      <c r="AD12" s="215"/>
      <c r="AE12" s="215"/>
      <c r="AF12" s="215"/>
      <c r="AG12" s="215" t="s">
        <v>152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39">
        <v>2</v>
      </c>
      <c r="B13" s="240" t="s">
        <v>154</v>
      </c>
      <c r="C13" s="258" t="s">
        <v>155</v>
      </c>
      <c r="D13" s="241" t="s">
        <v>142</v>
      </c>
      <c r="E13" s="242">
        <v>7.5087999999999999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2">
        <v>0</v>
      </c>
      <c r="O13" s="242">
        <f>ROUND(E13*N13,2)</f>
        <v>0</v>
      </c>
      <c r="P13" s="242">
        <v>0</v>
      </c>
      <c r="Q13" s="242">
        <f>ROUND(E13*P13,2)</f>
        <v>0</v>
      </c>
      <c r="R13" s="244" t="s">
        <v>143</v>
      </c>
      <c r="S13" s="244" t="s">
        <v>144</v>
      </c>
      <c r="T13" s="245" t="s">
        <v>145</v>
      </c>
      <c r="U13" s="225">
        <v>3.81</v>
      </c>
      <c r="V13" s="225">
        <f>ROUND(E13*U13,2)</f>
        <v>28.61</v>
      </c>
      <c r="W13" s="225"/>
      <c r="X13" s="225" t="s">
        <v>146</v>
      </c>
      <c r="Y13" s="225" t="s">
        <v>147</v>
      </c>
      <c r="Z13" s="215"/>
      <c r="AA13" s="215"/>
      <c r="AB13" s="215"/>
      <c r="AC13" s="215"/>
      <c r="AD13" s="215"/>
      <c r="AE13" s="215"/>
      <c r="AF13" s="215"/>
      <c r="AG13" s="215" t="s">
        <v>148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">
      <c r="A14" s="222"/>
      <c r="B14" s="223"/>
      <c r="C14" s="259" t="s">
        <v>156</v>
      </c>
      <c r="D14" s="246"/>
      <c r="E14" s="246"/>
      <c r="F14" s="246"/>
      <c r="G14" s="246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150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47" t="str">
        <f>C14</f>
        <v xml:space="preserve"> bez naložení, avšak s vyprázdněním nádoby na hromady nebo do dopravního prostředku, na každých třeba i započatých 3 m výšky,</v>
      </c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9">
        <v>3</v>
      </c>
      <c r="B15" s="240" t="s">
        <v>157</v>
      </c>
      <c r="C15" s="258" t="s">
        <v>158</v>
      </c>
      <c r="D15" s="241" t="s">
        <v>142</v>
      </c>
      <c r="E15" s="242">
        <v>7.5087999999999999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2">
        <v>0</v>
      </c>
      <c r="O15" s="242">
        <f>ROUND(E15*N15,2)</f>
        <v>0</v>
      </c>
      <c r="P15" s="242">
        <v>0</v>
      </c>
      <c r="Q15" s="242">
        <f>ROUND(E15*P15,2)</f>
        <v>0</v>
      </c>
      <c r="R15" s="244" t="s">
        <v>143</v>
      </c>
      <c r="S15" s="244" t="s">
        <v>144</v>
      </c>
      <c r="T15" s="245" t="s">
        <v>145</v>
      </c>
      <c r="U15" s="225">
        <v>7.3999999999999996E-2</v>
      </c>
      <c r="V15" s="225">
        <f>ROUND(E15*U15,2)</f>
        <v>0.56000000000000005</v>
      </c>
      <c r="W15" s="225"/>
      <c r="X15" s="225" t="s">
        <v>146</v>
      </c>
      <c r="Y15" s="225" t="s">
        <v>147</v>
      </c>
      <c r="Z15" s="215"/>
      <c r="AA15" s="215"/>
      <c r="AB15" s="215"/>
      <c r="AC15" s="215"/>
      <c r="AD15" s="215"/>
      <c r="AE15" s="215"/>
      <c r="AF15" s="215"/>
      <c r="AG15" s="215" t="s">
        <v>148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9" t="s">
        <v>159</v>
      </c>
      <c r="D16" s="246"/>
      <c r="E16" s="246"/>
      <c r="F16" s="246"/>
      <c r="G16" s="246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150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9">
        <v>4</v>
      </c>
      <c r="B17" s="240" t="s">
        <v>160</v>
      </c>
      <c r="C17" s="258" t="s">
        <v>161</v>
      </c>
      <c r="D17" s="241" t="s">
        <v>142</v>
      </c>
      <c r="E17" s="242">
        <v>7.5087999999999999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21</v>
      </c>
      <c r="M17" s="244">
        <f>G17*(1+L17/100)</f>
        <v>0</v>
      </c>
      <c r="N17" s="242">
        <v>0</v>
      </c>
      <c r="O17" s="242">
        <f>ROUND(E17*N17,2)</f>
        <v>0</v>
      </c>
      <c r="P17" s="242">
        <v>0</v>
      </c>
      <c r="Q17" s="242">
        <f>ROUND(E17*P17,2)</f>
        <v>0</v>
      </c>
      <c r="R17" s="244" t="s">
        <v>143</v>
      </c>
      <c r="S17" s="244" t="s">
        <v>144</v>
      </c>
      <c r="T17" s="245" t="s">
        <v>145</v>
      </c>
      <c r="U17" s="225">
        <v>5.1999999999999998E-3</v>
      </c>
      <c r="V17" s="225">
        <f>ROUND(E17*U17,2)</f>
        <v>0.04</v>
      </c>
      <c r="W17" s="225"/>
      <c r="X17" s="225" t="s">
        <v>146</v>
      </c>
      <c r="Y17" s="225" t="s">
        <v>147</v>
      </c>
      <c r="Z17" s="215"/>
      <c r="AA17" s="215"/>
      <c r="AB17" s="215"/>
      <c r="AC17" s="215"/>
      <c r="AD17" s="215"/>
      <c r="AE17" s="215"/>
      <c r="AF17" s="215"/>
      <c r="AG17" s="215" t="s">
        <v>148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">
      <c r="A18" s="222"/>
      <c r="B18" s="223"/>
      <c r="C18" s="259" t="s">
        <v>159</v>
      </c>
      <c r="D18" s="246"/>
      <c r="E18" s="246"/>
      <c r="F18" s="246"/>
      <c r="G18" s="246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150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22"/>
      <c r="B19" s="223"/>
      <c r="C19" s="260" t="s">
        <v>162</v>
      </c>
      <c r="D19" s="226"/>
      <c r="E19" s="227">
        <v>7.5087999999999999</v>
      </c>
      <c r="F19" s="225"/>
      <c r="G19" s="225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152</v>
      </c>
      <c r="AH19" s="215">
        <v>5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ht="22.5" outlineLevel="1" x14ac:dyDescent="0.2">
      <c r="A20" s="239">
        <v>5</v>
      </c>
      <c r="B20" s="240" t="s">
        <v>163</v>
      </c>
      <c r="C20" s="258" t="s">
        <v>164</v>
      </c>
      <c r="D20" s="241" t="s">
        <v>142</v>
      </c>
      <c r="E20" s="242">
        <v>7.5087999999999999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 t="s">
        <v>143</v>
      </c>
      <c r="S20" s="244" t="s">
        <v>144</v>
      </c>
      <c r="T20" s="245" t="s">
        <v>145</v>
      </c>
      <c r="U20" s="225">
        <v>0.59099999999999997</v>
      </c>
      <c r="V20" s="225">
        <f>ROUND(E20*U20,2)</f>
        <v>4.4400000000000004</v>
      </c>
      <c r="W20" s="225"/>
      <c r="X20" s="225" t="s">
        <v>146</v>
      </c>
      <c r="Y20" s="225" t="s">
        <v>147</v>
      </c>
      <c r="Z20" s="215"/>
      <c r="AA20" s="215"/>
      <c r="AB20" s="215"/>
      <c r="AC20" s="215"/>
      <c r="AD20" s="215"/>
      <c r="AE20" s="215"/>
      <c r="AF20" s="215"/>
      <c r="AG20" s="215" t="s">
        <v>148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">
      <c r="A21" s="222"/>
      <c r="B21" s="223"/>
      <c r="C21" s="259" t="s">
        <v>165</v>
      </c>
      <c r="D21" s="246"/>
      <c r="E21" s="246"/>
      <c r="F21" s="246"/>
      <c r="G21" s="246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150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ht="22.5" outlineLevel="1" x14ac:dyDescent="0.2">
      <c r="A22" s="239">
        <v>6</v>
      </c>
      <c r="B22" s="240" t="s">
        <v>166</v>
      </c>
      <c r="C22" s="258" t="s">
        <v>167</v>
      </c>
      <c r="D22" s="241" t="s">
        <v>142</v>
      </c>
      <c r="E22" s="242">
        <v>7.5087999999999999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2">
        <v>0</v>
      </c>
      <c r="O22" s="242">
        <f>ROUND(E22*N22,2)</f>
        <v>0</v>
      </c>
      <c r="P22" s="242">
        <v>0</v>
      </c>
      <c r="Q22" s="242">
        <f>ROUND(E22*P22,2)</f>
        <v>0</v>
      </c>
      <c r="R22" s="244" t="s">
        <v>143</v>
      </c>
      <c r="S22" s="244" t="s">
        <v>144</v>
      </c>
      <c r="T22" s="245" t="s">
        <v>145</v>
      </c>
      <c r="U22" s="225">
        <v>1.9379999999999999</v>
      </c>
      <c r="V22" s="225">
        <f>ROUND(E22*U22,2)</f>
        <v>14.55</v>
      </c>
      <c r="W22" s="225"/>
      <c r="X22" s="225" t="s">
        <v>146</v>
      </c>
      <c r="Y22" s="225" t="s">
        <v>147</v>
      </c>
      <c r="Z22" s="215"/>
      <c r="AA22" s="215"/>
      <c r="AB22" s="215"/>
      <c r="AC22" s="215"/>
      <c r="AD22" s="215"/>
      <c r="AE22" s="215"/>
      <c r="AF22" s="215"/>
      <c r="AG22" s="215" t="s">
        <v>148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">
      <c r="A23" s="222"/>
      <c r="B23" s="223"/>
      <c r="C23" s="260" t="s">
        <v>162</v>
      </c>
      <c r="D23" s="226"/>
      <c r="E23" s="227">
        <v>7.5087999999999999</v>
      </c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152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39">
        <v>7</v>
      </c>
      <c r="B24" s="240" t="s">
        <v>168</v>
      </c>
      <c r="C24" s="258" t="s">
        <v>169</v>
      </c>
      <c r="D24" s="241" t="s">
        <v>142</v>
      </c>
      <c r="E24" s="242">
        <v>7.5087999999999999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21</v>
      </c>
      <c r="M24" s="244">
        <f>G24*(1+L24/100)</f>
        <v>0</v>
      </c>
      <c r="N24" s="242">
        <v>0</v>
      </c>
      <c r="O24" s="242">
        <f>ROUND(E24*N24,2)</f>
        <v>0</v>
      </c>
      <c r="P24" s="242">
        <v>0</v>
      </c>
      <c r="Q24" s="242">
        <f>ROUND(E24*P24,2)</f>
        <v>0</v>
      </c>
      <c r="R24" s="244" t="s">
        <v>143</v>
      </c>
      <c r="S24" s="244" t="s">
        <v>144</v>
      </c>
      <c r="T24" s="245" t="s">
        <v>145</v>
      </c>
      <c r="U24" s="225">
        <v>1.1499999999999999</v>
      </c>
      <c r="V24" s="225">
        <f>ROUND(E24*U24,2)</f>
        <v>8.64</v>
      </c>
      <c r="W24" s="225"/>
      <c r="X24" s="225" t="s">
        <v>146</v>
      </c>
      <c r="Y24" s="225" t="s">
        <v>147</v>
      </c>
      <c r="Z24" s="215"/>
      <c r="AA24" s="215"/>
      <c r="AB24" s="215"/>
      <c r="AC24" s="215"/>
      <c r="AD24" s="215"/>
      <c r="AE24" s="215"/>
      <c r="AF24" s="215"/>
      <c r="AG24" s="215" t="s">
        <v>148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22"/>
      <c r="B25" s="223"/>
      <c r="C25" s="259" t="s">
        <v>170</v>
      </c>
      <c r="D25" s="246"/>
      <c r="E25" s="246"/>
      <c r="F25" s="246"/>
      <c r="G25" s="246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150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2" x14ac:dyDescent="0.2">
      <c r="A26" s="222"/>
      <c r="B26" s="223"/>
      <c r="C26" s="261" t="s">
        <v>171</v>
      </c>
      <c r="D26" s="248"/>
      <c r="E26" s="248"/>
      <c r="F26" s="248"/>
      <c r="G26" s="248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5"/>
      <c r="AA26" s="215"/>
      <c r="AB26" s="215"/>
      <c r="AC26" s="215"/>
      <c r="AD26" s="215"/>
      <c r="AE26" s="215"/>
      <c r="AF26" s="215"/>
      <c r="AG26" s="215" t="s">
        <v>172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22"/>
      <c r="B27" s="223"/>
      <c r="C27" s="260" t="s">
        <v>162</v>
      </c>
      <c r="D27" s="226"/>
      <c r="E27" s="227">
        <v>7.5087999999999999</v>
      </c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152</v>
      </c>
      <c r="AH27" s="215">
        <v>5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39">
        <v>8</v>
      </c>
      <c r="B28" s="240" t="s">
        <v>173</v>
      </c>
      <c r="C28" s="258" t="s">
        <v>174</v>
      </c>
      <c r="D28" s="241" t="s">
        <v>142</v>
      </c>
      <c r="E28" s="242">
        <v>7.5087999999999999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0</v>
      </c>
      <c r="O28" s="242">
        <f>ROUND(E28*N28,2)</f>
        <v>0</v>
      </c>
      <c r="P28" s="242">
        <v>0</v>
      </c>
      <c r="Q28" s="242">
        <f>ROUND(E28*P28,2)</f>
        <v>0</v>
      </c>
      <c r="R28" s="244" t="s">
        <v>143</v>
      </c>
      <c r="S28" s="244" t="s">
        <v>144</v>
      </c>
      <c r="T28" s="245" t="s">
        <v>145</v>
      </c>
      <c r="U28" s="225">
        <v>0</v>
      </c>
      <c r="V28" s="225">
        <f>ROUND(E28*U28,2)</f>
        <v>0</v>
      </c>
      <c r="W28" s="225"/>
      <c r="X28" s="225" t="s">
        <v>146</v>
      </c>
      <c r="Y28" s="225" t="s">
        <v>147</v>
      </c>
      <c r="Z28" s="215"/>
      <c r="AA28" s="215"/>
      <c r="AB28" s="215"/>
      <c r="AC28" s="215"/>
      <c r="AD28" s="215"/>
      <c r="AE28" s="215"/>
      <c r="AF28" s="215"/>
      <c r="AG28" s="215" t="s">
        <v>148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2" x14ac:dyDescent="0.2">
      <c r="A29" s="222"/>
      <c r="B29" s="223"/>
      <c r="C29" s="260" t="s">
        <v>162</v>
      </c>
      <c r="D29" s="226"/>
      <c r="E29" s="227">
        <v>7.5087999999999999</v>
      </c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5"/>
      <c r="AA29" s="215"/>
      <c r="AB29" s="215"/>
      <c r="AC29" s="215"/>
      <c r="AD29" s="215"/>
      <c r="AE29" s="215"/>
      <c r="AF29" s="215"/>
      <c r="AG29" s="215" t="s">
        <v>152</v>
      </c>
      <c r="AH29" s="215">
        <v>5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">
      <c r="A30" s="239">
        <v>9</v>
      </c>
      <c r="B30" s="240" t="s">
        <v>175</v>
      </c>
      <c r="C30" s="258" t="s">
        <v>176</v>
      </c>
      <c r="D30" s="241" t="s">
        <v>177</v>
      </c>
      <c r="E30" s="242">
        <v>12.6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21</v>
      </c>
      <c r="M30" s="244">
        <f>G30*(1+L30/100)</f>
        <v>0</v>
      </c>
      <c r="N30" s="242">
        <v>1</v>
      </c>
      <c r="O30" s="242">
        <f>ROUND(E30*N30,2)</f>
        <v>12.6</v>
      </c>
      <c r="P30" s="242">
        <v>0</v>
      </c>
      <c r="Q30" s="242">
        <f>ROUND(E30*P30,2)</f>
        <v>0</v>
      </c>
      <c r="R30" s="244" t="s">
        <v>178</v>
      </c>
      <c r="S30" s="244" t="s">
        <v>179</v>
      </c>
      <c r="T30" s="245" t="s">
        <v>179</v>
      </c>
      <c r="U30" s="225">
        <v>0</v>
      </c>
      <c r="V30" s="225">
        <f>ROUND(E30*U30,2)</f>
        <v>0</v>
      </c>
      <c r="W30" s="225"/>
      <c r="X30" s="225" t="s">
        <v>180</v>
      </c>
      <c r="Y30" s="225" t="s">
        <v>147</v>
      </c>
      <c r="Z30" s="215"/>
      <c r="AA30" s="215"/>
      <c r="AB30" s="215"/>
      <c r="AC30" s="215"/>
      <c r="AD30" s="215"/>
      <c r="AE30" s="215"/>
      <c r="AF30" s="215"/>
      <c r="AG30" s="215" t="s">
        <v>181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2" x14ac:dyDescent="0.2">
      <c r="A31" s="222"/>
      <c r="B31" s="223"/>
      <c r="C31" s="260" t="s">
        <v>182</v>
      </c>
      <c r="D31" s="226"/>
      <c r="E31" s="227">
        <v>12.6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152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x14ac:dyDescent="0.2">
      <c r="A32" s="232" t="s">
        <v>138</v>
      </c>
      <c r="B32" s="233" t="s">
        <v>72</v>
      </c>
      <c r="C32" s="257" t="s">
        <v>73</v>
      </c>
      <c r="D32" s="234"/>
      <c r="E32" s="235"/>
      <c r="F32" s="236"/>
      <c r="G32" s="236">
        <f>SUMIF(AG33:AG60,"&lt;&gt;NOR",G33:G60)</f>
        <v>0</v>
      </c>
      <c r="H32" s="236"/>
      <c r="I32" s="236">
        <f>SUM(I33:I60)</f>
        <v>0</v>
      </c>
      <c r="J32" s="236"/>
      <c r="K32" s="236">
        <f>SUM(K33:K60)</f>
        <v>0</v>
      </c>
      <c r="L32" s="236"/>
      <c r="M32" s="236">
        <f>SUM(M33:M60)</f>
        <v>0</v>
      </c>
      <c r="N32" s="235"/>
      <c r="O32" s="235">
        <f>SUM(O33:O60)</f>
        <v>18.989999999999998</v>
      </c>
      <c r="P32" s="235"/>
      <c r="Q32" s="235">
        <f>SUM(Q33:Q60)</f>
        <v>0.43</v>
      </c>
      <c r="R32" s="236"/>
      <c r="S32" s="236"/>
      <c r="T32" s="237"/>
      <c r="U32" s="231"/>
      <c r="V32" s="231">
        <f>SUM(V33:V60)</f>
        <v>42.08</v>
      </c>
      <c r="W32" s="231"/>
      <c r="X32" s="231"/>
      <c r="Y32" s="231"/>
      <c r="AG32" t="s">
        <v>139</v>
      </c>
    </row>
    <row r="33" spans="1:60" outlineLevel="1" x14ac:dyDescent="0.2">
      <c r="A33" s="239">
        <v>10</v>
      </c>
      <c r="B33" s="240" t="s">
        <v>183</v>
      </c>
      <c r="C33" s="258" t="s">
        <v>184</v>
      </c>
      <c r="D33" s="241" t="s">
        <v>142</v>
      </c>
      <c r="E33" s="242">
        <v>1.35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2">
        <v>2.1</v>
      </c>
      <c r="O33" s="242">
        <f>ROUND(E33*N33,2)</f>
        <v>2.84</v>
      </c>
      <c r="P33" s="242">
        <v>0</v>
      </c>
      <c r="Q33" s="242">
        <f>ROUND(E33*P33,2)</f>
        <v>0</v>
      </c>
      <c r="R33" s="244" t="s">
        <v>185</v>
      </c>
      <c r="S33" s="244" t="s">
        <v>144</v>
      </c>
      <c r="T33" s="245" t="s">
        <v>145</v>
      </c>
      <c r="U33" s="225">
        <v>0.96499999999999997</v>
      </c>
      <c r="V33" s="225">
        <f>ROUND(E33*U33,2)</f>
        <v>1.3</v>
      </c>
      <c r="W33" s="225"/>
      <c r="X33" s="225" t="s">
        <v>146</v>
      </c>
      <c r="Y33" s="225" t="s">
        <v>147</v>
      </c>
      <c r="Z33" s="215"/>
      <c r="AA33" s="215"/>
      <c r="AB33" s="215"/>
      <c r="AC33" s="215"/>
      <c r="AD33" s="215"/>
      <c r="AE33" s="215"/>
      <c r="AF33" s="215"/>
      <c r="AG33" s="215" t="s">
        <v>148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60" t="s">
        <v>186</v>
      </c>
      <c r="D34" s="226"/>
      <c r="E34" s="227">
        <v>1.35</v>
      </c>
      <c r="F34" s="225"/>
      <c r="G34" s="22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152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39">
        <v>11</v>
      </c>
      <c r="B35" s="240" t="s">
        <v>187</v>
      </c>
      <c r="C35" s="258" t="s">
        <v>188</v>
      </c>
      <c r="D35" s="241" t="s">
        <v>142</v>
      </c>
      <c r="E35" s="242">
        <v>2.0270000000000001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2">
        <v>2.5249999999999999</v>
      </c>
      <c r="O35" s="242">
        <f>ROUND(E35*N35,2)</f>
        <v>5.12</v>
      </c>
      <c r="P35" s="242">
        <v>0</v>
      </c>
      <c r="Q35" s="242">
        <f>ROUND(E35*P35,2)</f>
        <v>0</v>
      </c>
      <c r="R35" s="244" t="s">
        <v>189</v>
      </c>
      <c r="S35" s="244" t="s">
        <v>144</v>
      </c>
      <c r="T35" s="245" t="s">
        <v>145</v>
      </c>
      <c r="U35" s="225">
        <v>0.47699999999999998</v>
      </c>
      <c r="V35" s="225">
        <f>ROUND(E35*U35,2)</f>
        <v>0.97</v>
      </c>
      <c r="W35" s="225"/>
      <c r="X35" s="225" t="s">
        <v>146</v>
      </c>
      <c r="Y35" s="225" t="s">
        <v>147</v>
      </c>
      <c r="Z35" s="215"/>
      <c r="AA35" s="215"/>
      <c r="AB35" s="215"/>
      <c r="AC35" s="215"/>
      <c r="AD35" s="215"/>
      <c r="AE35" s="215"/>
      <c r="AF35" s="215"/>
      <c r="AG35" s="215" t="s">
        <v>148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22"/>
      <c r="B36" s="223"/>
      <c r="C36" s="260" t="s">
        <v>190</v>
      </c>
      <c r="D36" s="226"/>
      <c r="E36" s="227">
        <v>1.5488</v>
      </c>
      <c r="F36" s="225"/>
      <c r="G36" s="225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152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3" x14ac:dyDescent="0.2">
      <c r="A37" s="222"/>
      <c r="B37" s="223"/>
      <c r="C37" s="260" t="s">
        <v>191</v>
      </c>
      <c r="D37" s="226"/>
      <c r="E37" s="227">
        <v>0.47820000000000001</v>
      </c>
      <c r="F37" s="225"/>
      <c r="G37" s="225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152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ht="22.5" outlineLevel="1" x14ac:dyDescent="0.2">
      <c r="A38" s="239">
        <v>12</v>
      </c>
      <c r="B38" s="240" t="s">
        <v>192</v>
      </c>
      <c r="C38" s="258" t="s">
        <v>193</v>
      </c>
      <c r="D38" s="241" t="s">
        <v>142</v>
      </c>
      <c r="E38" s="242">
        <v>3.9649800000000002</v>
      </c>
      <c r="F38" s="243"/>
      <c r="G38" s="244">
        <f>ROUND(E38*F38,2)</f>
        <v>0</v>
      </c>
      <c r="H38" s="243"/>
      <c r="I38" s="244">
        <f>ROUND(E38*H38,2)</f>
        <v>0</v>
      </c>
      <c r="J38" s="243"/>
      <c r="K38" s="244">
        <f>ROUND(E38*J38,2)</f>
        <v>0</v>
      </c>
      <c r="L38" s="244">
        <v>21</v>
      </c>
      <c r="M38" s="244">
        <f>G38*(1+L38/100)</f>
        <v>0</v>
      </c>
      <c r="N38" s="242">
        <v>2.5249999999999999</v>
      </c>
      <c r="O38" s="242">
        <f>ROUND(E38*N38,2)</f>
        <v>10.01</v>
      </c>
      <c r="P38" s="242">
        <v>0</v>
      </c>
      <c r="Q38" s="242">
        <f>ROUND(E38*P38,2)</f>
        <v>0</v>
      </c>
      <c r="R38" s="244" t="s">
        <v>189</v>
      </c>
      <c r="S38" s="244" t="s">
        <v>144</v>
      </c>
      <c r="T38" s="245" t="s">
        <v>145</v>
      </c>
      <c r="U38" s="225">
        <v>0.48</v>
      </c>
      <c r="V38" s="225">
        <f>ROUND(E38*U38,2)</f>
        <v>1.9</v>
      </c>
      <c r="W38" s="225"/>
      <c r="X38" s="225" t="s">
        <v>146</v>
      </c>
      <c r="Y38" s="225" t="s">
        <v>147</v>
      </c>
      <c r="Z38" s="215"/>
      <c r="AA38" s="215"/>
      <c r="AB38" s="215"/>
      <c r="AC38" s="215"/>
      <c r="AD38" s="215"/>
      <c r="AE38" s="215"/>
      <c r="AF38" s="215"/>
      <c r="AG38" s="215" t="s">
        <v>148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2" x14ac:dyDescent="0.2">
      <c r="A39" s="222"/>
      <c r="B39" s="223"/>
      <c r="C39" s="259" t="s">
        <v>194</v>
      </c>
      <c r="D39" s="246"/>
      <c r="E39" s="246"/>
      <c r="F39" s="246"/>
      <c r="G39" s="246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150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">
      <c r="A40" s="222"/>
      <c r="B40" s="223"/>
      <c r="C40" s="260" t="s">
        <v>195</v>
      </c>
      <c r="D40" s="226"/>
      <c r="E40" s="227">
        <v>1.55281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152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3" x14ac:dyDescent="0.2">
      <c r="A41" s="222"/>
      <c r="B41" s="223"/>
      <c r="C41" s="260" t="s">
        <v>196</v>
      </c>
      <c r="D41" s="226"/>
      <c r="E41" s="227">
        <v>0.188</v>
      </c>
      <c r="F41" s="225"/>
      <c r="G41" s="225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5"/>
      <c r="AA41" s="215"/>
      <c r="AB41" s="215"/>
      <c r="AC41" s="215"/>
      <c r="AD41" s="215"/>
      <c r="AE41" s="215"/>
      <c r="AF41" s="215"/>
      <c r="AG41" s="215" t="s">
        <v>152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3" x14ac:dyDescent="0.2">
      <c r="A42" s="222"/>
      <c r="B42" s="223"/>
      <c r="C42" s="260" t="s">
        <v>197</v>
      </c>
      <c r="D42" s="226"/>
      <c r="E42" s="227">
        <v>2.22417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152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1" x14ac:dyDescent="0.2">
      <c r="A43" s="239">
        <v>13</v>
      </c>
      <c r="B43" s="240" t="s">
        <v>198</v>
      </c>
      <c r="C43" s="258" t="s">
        <v>199</v>
      </c>
      <c r="D43" s="241" t="s">
        <v>200</v>
      </c>
      <c r="E43" s="242">
        <v>17.109000000000002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3.916E-2</v>
      </c>
      <c r="O43" s="242">
        <f>ROUND(E43*N43,2)</f>
        <v>0.67</v>
      </c>
      <c r="P43" s="242">
        <v>0</v>
      </c>
      <c r="Q43" s="242">
        <f>ROUND(E43*P43,2)</f>
        <v>0</v>
      </c>
      <c r="R43" s="244" t="s">
        <v>189</v>
      </c>
      <c r="S43" s="244" t="s">
        <v>144</v>
      </c>
      <c r="T43" s="245" t="s">
        <v>145</v>
      </c>
      <c r="U43" s="225">
        <v>1.05</v>
      </c>
      <c r="V43" s="225">
        <f>ROUND(E43*U43,2)</f>
        <v>17.96</v>
      </c>
      <c r="W43" s="225"/>
      <c r="X43" s="225" t="s">
        <v>146</v>
      </c>
      <c r="Y43" s="225" t="s">
        <v>147</v>
      </c>
      <c r="Z43" s="215"/>
      <c r="AA43" s="215"/>
      <c r="AB43" s="215"/>
      <c r="AC43" s="215"/>
      <c r="AD43" s="215"/>
      <c r="AE43" s="215"/>
      <c r="AF43" s="215"/>
      <c r="AG43" s="215" t="s">
        <v>148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ht="22.5" outlineLevel="2" x14ac:dyDescent="0.2">
      <c r="A44" s="222"/>
      <c r="B44" s="223"/>
      <c r="C44" s="259" t="s">
        <v>201</v>
      </c>
      <c r="D44" s="246"/>
      <c r="E44" s="246"/>
      <c r="F44" s="246"/>
      <c r="G44" s="246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150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47" t="str">
        <f>C44</f>
        <v>svislé nebo šikmé (odkloněné), půdorysně přímé nebo zalomené, stěn základových pasů ve volných nebo zapažených jámách, rýhách, šachtách, včetně případných vzpěr,</v>
      </c>
      <c r="BB44" s="215"/>
      <c r="BC44" s="215"/>
      <c r="BD44" s="215"/>
      <c r="BE44" s="215"/>
      <c r="BF44" s="215"/>
      <c r="BG44" s="215"/>
      <c r="BH44" s="215"/>
    </row>
    <row r="45" spans="1:60" outlineLevel="2" x14ac:dyDescent="0.2">
      <c r="A45" s="222"/>
      <c r="B45" s="223"/>
      <c r="C45" s="260" t="s">
        <v>202</v>
      </c>
      <c r="D45" s="226"/>
      <c r="E45" s="227">
        <v>17.109000000000002</v>
      </c>
      <c r="F45" s="225"/>
      <c r="G45" s="225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152</v>
      </c>
      <c r="AH45" s="215">
        <v>0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">
      <c r="A46" s="239">
        <v>14</v>
      </c>
      <c r="B46" s="240" t="s">
        <v>203</v>
      </c>
      <c r="C46" s="258" t="s">
        <v>204</v>
      </c>
      <c r="D46" s="241" t="s">
        <v>200</v>
      </c>
      <c r="E46" s="242">
        <v>17.109000000000002</v>
      </c>
      <c r="F46" s="243"/>
      <c r="G46" s="244">
        <f>ROUND(E46*F46,2)</f>
        <v>0</v>
      </c>
      <c r="H46" s="243"/>
      <c r="I46" s="244">
        <f>ROUND(E46*H46,2)</f>
        <v>0</v>
      </c>
      <c r="J46" s="243"/>
      <c r="K46" s="244">
        <f>ROUND(E46*J46,2)</f>
        <v>0</v>
      </c>
      <c r="L46" s="244">
        <v>21</v>
      </c>
      <c r="M46" s="244">
        <f>G46*(1+L46/100)</f>
        <v>0</v>
      </c>
      <c r="N46" s="242">
        <v>0</v>
      </c>
      <c r="O46" s="242">
        <f>ROUND(E46*N46,2)</f>
        <v>0</v>
      </c>
      <c r="P46" s="242">
        <v>0</v>
      </c>
      <c r="Q46" s="242">
        <f>ROUND(E46*P46,2)</f>
        <v>0</v>
      </c>
      <c r="R46" s="244" t="s">
        <v>189</v>
      </c>
      <c r="S46" s="244" t="s">
        <v>144</v>
      </c>
      <c r="T46" s="245" t="s">
        <v>145</v>
      </c>
      <c r="U46" s="225">
        <v>0.32</v>
      </c>
      <c r="V46" s="225">
        <f>ROUND(E46*U46,2)</f>
        <v>5.47</v>
      </c>
      <c r="W46" s="225"/>
      <c r="X46" s="225" t="s">
        <v>146</v>
      </c>
      <c r="Y46" s="225" t="s">
        <v>147</v>
      </c>
      <c r="Z46" s="215"/>
      <c r="AA46" s="215"/>
      <c r="AB46" s="215"/>
      <c r="AC46" s="215"/>
      <c r="AD46" s="215"/>
      <c r="AE46" s="215"/>
      <c r="AF46" s="215"/>
      <c r="AG46" s="215" t="s">
        <v>148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2" x14ac:dyDescent="0.2">
      <c r="A47" s="222"/>
      <c r="B47" s="223"/>
      <c r="C47" s="259" t="s">
        <v>201</v>
      </c>
      <c r="D47" s="246"/>
      <c r="E47" s="246"/>
      <c r="F47" s="246"/>
      <c r="G47" s="246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150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47" t="str">
        <f>C47</f>
        <v>svislé nebo šikmé (odkloněné), půdorysně přímé nebo zalomené, stěn základových pasů ve volných nebo zapažených jámách, rýhách, šachtách, včetně případných vzpěr,</v>
      </c>
      <c r="BB47" s="215"/>
      <c r="BC47" s="215"/>
      <c r="BD47" s="215"/>
      <c r="BE47" s="215"/>
      <c r="BF47" s="215"/>
      <c r="BG47" s="215"/>
      <c r="BH47" s="215"/>
    </row>
    <row r="48" spans="1:60" outlineLevel="2" x14ac:dyDescent="0.2">
      <c r="A48" s="222"/>
      <c r="B48" s="223"/>
      <c r="C48" s="260" t="s">
        <v>205</v>
      </c>
      <c r="D48" s="226"/>
      <c r="E48" s="227">
        <v>17.109000000000002</v>
      </c>
      <c r="F48" s="225"/>
      <c r="G48" s="225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152</v>
      </c>
      <c r="AH48" s="215">
        <v>5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1" x14ac:dyDescent="0.2">
      <c r="A49" s="239">
        <v>15</v>
      </c>
      <c r="B49" s="240" t="s">
        <v>206</v>
      </c>
      <c r="C49" s="258" t="s">
        <v>207</v>
      </c>
      <c r="D49" s="241" t="s">
        <v>177</v>
      </c>
      <c r="E49" s="242">
        <v>0.28599999999999998</v>
      </c>
      <c r="F49" s="243"/>
      <c r="G49" s="244">
        <f>ROUND(E49*F49,2)</f>
        <v>0</v>
      </c>
      <c r="H49" s="243"/>
      <c r="I49" s="244">
        <f>ROUND(E49*H49,2)</f>
        <v>0</v>
      </c>
      <c r="J49" s="243"/>
      <c r="K49" s="244">
        <f>ROUND(E49*J49,2)</f>
        <v>0</v>
      </c>
      <c r="L49" s="244">
        <v>21</v>
      </c>
      <c r="M49" s="244">
        <f>G49*(1+L49/100)</f>
        <v>0</v>
      </c>
      <c r="N49" s="242">
        <v>1.0211600000000001</v>
      </c>
      <c r="O49" s="242">
        <f>ROUND(E49*N49,2)</f>
        <v>0.28999999999999998</v>
      </c>
      <c r="P49" s="242">
        <v>0</v>
      </c>
      <c r="Q49" s="242">
        <f>ROUND(E49*P49,2)</f>
        <v>0</v>
      </c>
      <c r="R49" s="244" t="s">
        <v>189</v>
      </c>
      <c r="S49" s="244" t="s">
        <v>179</v>
      </c>
      <c r="T49" s="245" t="s">
        <v>179</v>
      </c>
      <c r="U49" s="225">
        <v>23.530999999999999</v>
      </c>
      <c r="V49" s="225">
        <f>ROUND(E49*U49,2)</f>
        <v>6.73</v>
      </c>
      <c r="W49" s="225"/>
      <c r="X49" s="225" t="s">
        <v>146</v>
      </c>
      <c r="Y49" s="225" t="s">
        <v>147</v>
      </c>
      <c r="Z49" s="215"/>
      <c r="AA49" s="215"/>
      <c r="AB49" s="215"/>
      <c r="AC49" s="215"/>
      <c r="AD49" s="215"/>
      <c r="AE49" s="215"/>
      <c r="AF49" s="215"/>
      <c r="AG49" s="215" t="s">
        <v>148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2" x14ac:dyDescent="0.2">
      <c r="A50" s="222"/>
      <c r="B50" s="223"/>
      <c r="C50" s="262" t="s">
        <v>208</v>
      </c>
      <c r="D50" s="249"/>
      <c r="E50" s="249"/>
      <c r="F50" s="249"/>
      <c r="G50" s="249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172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2" x14ac:dyDescent="0.2">
      <c r="A51" s="222"/>
      <c r="B51" s="223"/>
      <c r="C51" s="260" t="s">
        <v>209</v>
      </c>
      <c r="D51" s="226"/>
      <c r="E51" s="227">
        <v>0.28599999999999998</v>
      </c>
      <c r="F51" s="225"/>
      <c r="G51" s="225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152</v>
      </c>
      <c r="AH51" s="215">
        <v>0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1" x14ac:dyDescent="0.2">
      <c r="A52" s="239">
        <v>16</v>
      </c>
      <c r="B52" s="240" t="s">
        <v>210</v>
      </c>
      <c r="C52" s="258" t="s">
        <v>211</v>
      </c>
      <c r="D52" s="241" t="s">
        <v>177</v>
      </c>
      <c r="E52" s="242">
        <v>0.06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2">
        <v>1.01468</v>
      </c>
      <c r="O52" s="242">
        <f>ROUND(E52*N52,2)</f>
        <v>0.06</v>
      </c>
      <c r="P52" s="242">
        <v>0</v>
      </c>
      <c r="Q52" s="242">
        <f>ROUND(E52*P52,2)</f>
        <v>0</v>
      </c>
      <c r="R52" s="244" t="s">
        <v>189</v>
      </c>
      <c r="S52" s="244" t="s">
        <v>144</v>
      </c>
      <c r="T52" s="245" t="s">
        <v>145</v>
      </c>
      <c r="U52" s="225">
        <v>15.231</v>
      </c>
      <c r="V52" s="225">
        <f>ROUND(E52*U52,2)</f>
        <v>0.91</v>
      </c>
      <c r="W52" s="225"/>
      <c r="X52" s="225" t="s">
        <v>146</v>
      </c>
      <c r="Y52" s="225" t="s">
        <v>147</v>
      </c>
      <c r="Z52" s="215"/>
      <c r="AA52" s="215"/>
      <c r="AB52" s="215"/>
      <c r="AC52" s="215"/>
      <c r="AD52" s="215"/>
      <c r="AE52" s="215"/>
      <c r="AF52" s="215"/>
      <c r="AG52" s="215" t="s">
        <v>148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2" x14ac:dyDescent="0.2">
      <c r="A53" s="222"/>
      <c r="B53" s="223"/>
      <c r="C53" s="259" t="s">
        <v>212</v>
      </c>
      <c r="D53" s="246"/>
      <c r="E53" s="246"/>
      <c r="F53" s="246"/>
      <c r="G53" s="246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150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2" x14ac:dyDescent="0.2">
      <c r="A54" s="222"/>
      <c r="B54" s="223"/>
      <c r="C54" s="260" t="s">
        <v>213</v>
      </c>
      <c r="D54" s="226"/>
      <c r="E54" s="227">
        <v>0.06</v>
      </c>
      <c r="F54" s="225"/>
      <c r="G54" s="225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152</v>
      </c>
      <c r="AH54" s="215">
        <v>0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">
      <c r="A55" s="239">
        <v>17</v>
      </c>
      <c r="B55" s="240" t="s">
        <v>214</v>
      </c>
      <c r="C55" s="258" t="s">
        <v>215</v>
      </c>
      <c r="D55" s="241" t="s">
        <v>200</v>
      </c>
      <c r="E55" s="242">
        <v>6.7949999999999999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21</v>
      </c>
      <c r="M55" s="244">
        <f>G55*(1+L55/100)</f>
        <v>0</v>
      </c>
      <c r="N55" s="242">
        <v>0</v>
      </c>
      <c r="O55" s="242">
        <f>ROUND(E55*N55,2)</f>
        <v>0</v>
      </c>
      <c r="P55" s="242">
        <v>6.3E-2</v>
      </c>
      <c r="Q55" s="242">
        <f>ROUND(E55*P55,2)</f>
        <v>0.43</v>
      </c>
      <c r="R55" s="244" t="s">
        <v>185</v>
      </c>
      <c r="S55" s="244" t="s">
        <v>144</v>
      </c>
      <c r="T55" s="245" t="s">
        <v>216</v>
      </c>
      <c r="U55" s="225">
        <v>1.006</v>
      </c>
      <c r="V55" s="225">
        <f>ROUND(E55*U55,2)</f>
        <v>6.84</v>
      </c>
      <c r="W55" s="225"/>
      <c r="X55" s="225" t="s">
        <v>146</v>
      </c>
      <c r="Y55" s="225" t="s">
        <v>147</v>
      </c>
      <c r="Z55" s="215"/>
      <c r="AA55" s="215"/>
      <c r="AB55" s="215"/>
      <c r="AC55" s="215"/>
      <c r="AD55" s="215"/>
      <c r="AE55" s="215"/>
      <c r="AF55" s="215"/>
      <c r="AG55" s="215" t="s">
        <v>148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2" x14ac:dyDescent="0.2">
      <c r="A56" s="222"/>
      <c r="B56" s="223"/>
      <c r="C56" s="262" t="s">
        <v>217</v>
      </c>
      <c r="D56" s="249"/>
      <c r="E56" s="249"/>
      <c r="F56" s="249"/>
      <c r="G56" s="249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172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3" x14ac:dyDescent="0.2">
      <c r="A57" s="222"/>
      <c r="B57" s="223"/>
      <c r="C57" s="261" t="s">
        <v>218</v>
      </c>
      <c r="D57" s="248"/>
      <c r="E57" s="248"/>
      <c r="F57" s="248"/>
      <c r="G57" s="248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172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">
      <c r="A58" s="222"/>
      <c r="B58" s="223"/>
      <c r="C58" s="261" t="s">
        <v>219</v>
      </c>
      <c r="D58" s="248"/>
      <c r="E58" s="248"/>
      <c r="F58" s="248"/>
      <c r="G58" s="248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172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">
      <c r="A59" s="222"/>
      <c r="B59" s="223"/>
      <c r="C59" s="261" t="s">
        <v>220</v>
      </c>
      <c r="D59" s="248"/>
      <c r="E59" s="248"/>
      <c r="F59" s="248"/>
      <c r="G59" s="248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172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2" x14ac:dyDescent="0.2">
      <c r="A60" s="222"/>
      <c r="B60" s="223"/>
      <c r="C60" s="260" t="s">
        <v>221</v>
      </c>
      <c r="D60" s="226"/>
      <c r="E60" s="227">
        <v>6.7949999999999999</v>
      </c>
      <c r="F60" s="225"/>
      <c r="G60" s="225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152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x14ac:dyDescent="0.2">
      <c r="A61" s="232" t="s">
        <v>138</v>
      </c>
      <c r="B61" s="233" t="s">
        <v>74</v>
      </c>
      <c r="C61" s="257" t="s">
        <v>75</v>
      </c>
      <c r="D61" s="234"/>
      <c r="E61" s="235"/>
      <c r="F61" s="236"/>
      <c r="G61" s="236">
        <f>SUMIF(AG62:AG74,"&lt;&gt;NOR",G62:G74)</f>
        <v>0</v>
      </c>
      <c r="H61" s="236"/>
      <c r="I61" s="236">
        <f>SUM(I62:I74)</f>
        <v>0</v>
      </c>
      <c r="J61" s="236"/>
      <c r="K61" s="236">
        <f>SUM(K62:K74)</f>
        <v>0</v>
      </c>
      <c r="L61" s="236"/>
      <c r="M61" s="236">
        <f>SUM(M62:M74)</f>
        <v>0</v>
      </c>
      <c r="N61" s="235"/>
      <c r="O61" s="235">
        <f>SUM(O62:O74)</f>
        <v>11.44</v>
      </c>
      <c r="P61" s="235"/>
      <c r="Q61" s="235">
        <f>SUM(Q62:Q74)</f>
        <v>0</v>
      </c>
      <c r="R61" s="236"/>
      <c r="S61" s="236"/>
      <c r="T61" s="237"/>
      <c r="U61" s="231"/>
      <c r="V61" s="231">
        <f>SUM(V62:V74)</f>
        <v>31.09</v>
      </c>
      <c r="W61" s="231"/>
      <c r="X61" s="231"/>
      <c r="Y61" s="231"/>
      <c r="AG61" t="s">
        <v>139</v>
      </c>
    </row>
    <row r="62" spans="1:60" ht="45" outlineLevel="1" x14ac:dyDescent="0.2">
      <c r="A62" s="239">
        <v>18</v>
      </c>
      <c r="B62" s="240" t="s">
        <v>222</v>
      </c>
      <c r="C62" s="258" t="s">
        <v>223</v>
      </c>
      <c r="D62" s="241" t="s">
        <v>200</v>
      </c>
      <c r="E62" s="242">
        <v>31.412800000000001</v>
      </c>
      <c r="F62" s="243"/>
      <c r="G62" s="244">
        <f>ROUND(E62*F62,2)</f>
        <v>0</v>
      </c>
      <c r="H62" s="243"/>
      <c r="I62" s="244">
        <f>ROUND(E62*H62,2)</f>
        <v>0</v>
      </c>
      <c r="J62" s="243"/>
      <c r="K62" s="244">
        <f>ROUND(E62*J62,2)</f>
        <v>0</v>
      </c>
      <c r="L62" s="244">
        <v>21</v>
      </c>
      <c r="M62" s="244">
        <f>G62*(1+L62/100)</f>
        <v>0</v>
      </c>
      <c r="N62" s="242">
        <v>0.30586000000000002</v>
      </c>
      <c r="O62" s="242">
        <f>ROUND(E62*N62,2)</f>
        <v>9.61</v>
      </c>
      <c r="P62" s="242">
        <v>0</v>
      </c>
      <c r="Q62" s="242">
        <f>ROUND(E62*P62,2)</f>
        <v>0</v>
      </c>
      <c r="R62" s="244" t="s">
        <v>189</v>
      </c>
      <c r="S62" s="244" t="s">
        <v>144</v>
      </c>
      <c r="T62" s="245" t="s">
        <v>145</v>
      </c>
      <c r="U62" s="225">
        <v>0.92</v>
      </c>
      <c r="V62" s="225">
        <f>ROUND(E62*U62,2)</f>
        <v>28.9</v>
      </c>
      <c r="W62" s="225"/>
      <c r="X62" s="225" t="s">
        <v>146</v>
      </c>
      <c r="Y62" s="225" t="s">
        <v>147</v>
      </c>
      <c r="Z62" s="215"/>
      <c r="AA62" s="215"/>
      <c r="AB62" s="215"/>
      <c r="AC62" s="215"/>
      <c r="AD62" s="215"/>
      <c r="AE62" s="215"/>
      <c r="AF62" s="215"/>
      <c r="AG62" s="215" t="s">
        <v>148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2" x14ac:dyDescent="0.2">
      <c r="A63" s="222"/>
      <c r="B63" s="223"/>
      <c r="C63" s="260" t="s">
        <v>224</v>
      </c>
      <c r="D63" s="226"/>
      <c r="E63" s="227">
        <v>31.412800000000001</v>
      </c>
      <c r="F63" s="225"/>
      <c r="G63" s="225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152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39">
        <v>19</v>
      </c>
      <c r="B64" s="240" t="s">
        <v>225</v>
      </c>
      <c r="C64" s="258" t="s">
        <v>226</v>
      </c>
      <c r="D64" s="241" t="s">
        <v>142</v>
      </c>
      <c r="E64" s="242">
        <v>0.68400000000000005</v>
      </c>
      <c r="F64" s="243"/>
      <c r="G64" s="244">
        <f>ROUND(E64*F64,2)</f>
        <v>0</v>
      </c>
      <c r="H64" s="243"/>
      <c r="I64" s="244">
        <f>ROUND(E64*H64,2)</f>
        <v>0</v>
      </c>
      <c r="J64" s="243"/>
      <c r="K64" s="244">
        <f>ROUND(E64*J64,2)</f>
        <v>0</v>
      </c>
      <c r="L64" s="244">
        <v>21</v>
      </c>
      <c r="M64" s="244">
        <f>G64*(1+L64/100)</f>
        <v>0</v>
      </c>
      <c r="N64" s="242">
        <v>2.5276700000000001</v>
      </c>
      <c r="O64" s="242">
        <f>ROUND(E64*N64,2)</f>
        <v>1.73</v>
      </c>
      <c r="P64" s="242">
        <v>0</v>
      </c>
      <c r="Q64" s="242">
        <f>ROUND(E64*P64,2)</f>
        <v>0</v>
      </c>
      <c r="R64" s="244" t="s">
        <v>189</v>
      </c>
      <c r="S64" s="244" t="s">
        <v>144</v>
      </c>
      <c r="T64" s="245" t="s">
        <v>145</v>
      </c>
      <c r="U64" s="225">
        <v>0.97699999999999998</v>
      </c>
      <c r="V64" s="225">
        <f>ROUND(E64*U64,2)</f>
        <v>0.67</v>
      </c>
      <c r="W64" s="225"/>
      <c r="X64" s="225" t="s">
        <v>146</v>
      </c>
      <c r="Y64" s="225" t="s">
        <v>147</v>
      </c>
      <c r="Z64" s="215"/>
      <c r="AA64" s="215"/>
      <c r="AB64" s="215"/>
      <c r="AC64" s="215"/>
      <c r="AD64" s="215"/>
      <c r="AE64" s="215"/>
      <c r="AF64" s="215"/>
      <c r="AG64" s="215" t="s">
        <v>148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ht="22.5" outlineLevel="2" x14ac:dyDescent="0.2">
      <c r="A65" s="222"/>
      <c r="B65" s="223"/>
      <c r="C65" s="259" t="s">
        <v>227</v>
      </c>
      <c r="D65" s="246"/>
      <c r="E65" s="246"/>
      <c r="F65" s="246"/>
      <c r="G65" s="246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150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47" t="str">
        <f>C65</f>
        <v>nosných, výplňových, obkladových, půdních, štítových, poprsních apod., s pomocným lešením o výšce podlahy do 1900 mm a pro zatížení 1,5 kPa,</v>
      </c>
      <c r="BB65" s="215"/>
      <c r="BC65" s="215"/>
      <c r="BD65" s="215"/>
      <c r="BE65" s="215"/>
      <c r="BF65" s="215"/>
      <c r="BG65" s="215"/>
      <c r="BH65" s="215"/>
    </row>
    <row r="66" spans="1:60" outlineLevel="2" x14ac:dyDescent="0.2">
      <c r="A66" s="222"/>
      <c r="B66" s="223"/>
      <c r="C66" s="260" t="s">
        <v>228</v>
      </c>
      <c r="D66" s="226"/>
      <c r="E66" s="227">
        <v>0.68400000000000005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152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ht="22.5" outlineLevel="1" x14ac:dyDescent="0.2">
      <c r="A67" s="239">
        <v>20</v>
      </c>
      <c r="B67" s="240" t="s">
        <v>229</v>
      </c>
      <c r="C67" s="258" t="s">
        <v>230</v>
      </c>
      <c r="D67" s="241" t="s">
        <v>177</v>
      </c>
      <c r="E67" s="242">
        <v>6.0479999999999999E-2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21</v>
      </c>
      <c r="M67" s="244">
        <f>G67*(1+L67/100)</f>
        <v>0</v>
      </c>
      <c r="N67" s="242">
        <v>1.7090000000000001E-2</v>
      </c>
      <c r="O67" s="242">
        <f>ROUND(E67*N67,2)</f>
        <v>0</v>
      </c>
      <c r="P67" s="242">
        <v>0</v>
      </c>
      <c r="Q67" s="242">
        <f>ROUND(E67*P67,2)</f>
        <v>0</v>
      </c>
      <c r="R67" s="244" t="s">
        <v>189</v>
      </c>
      <c r="S67" s="244" t="s">
        <v>144</v>
      </c>
      <c r="T67" s="245" t="s">
        <v>145</v>
      </c>
      <c r="U67" s="225">
        <v>16.582999999999998</v>
      </c>
      <c r="V67" s="225">
        <f>ROUND(E67*U67,2)</f>
        <v>1</v>
      </c>
      <c r="W67" s="225"/>
      <c r="X67" s="225" t="s">
        <v>146</v>
      </c>
      <c r="Y67" s="225" t="s">
        <v>147</v>
      </c>
      <c r="Z67" s="215"/>
      <c r="AA67" s="215"/>
      <c r="AB67" s="215"/>
      <c r="AC67" s="215"/>
      <c r="AD67" s="215"/>
      <c r="AE67" s="215"/>
      <c r="AF67" s="215"/>
      <c r="AG67" s="215" t="s">
        <v>148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2" x14ac:dyDescent="0.2">
      <c r="A68" s="222"/>
      <c r="B68" s="223"/>
      <c r="C68" s="259" t="s">
        <v>231</v>
      </c>
      <c r="D68" s="246"/>
      <c r="E68" s="246"/>
      <c r="F68" s="246"/>
      <c r="G68" s="246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150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2" x14ac:dyDescent="0.2">
      <c r="A69" s="222"/>
      <c r="B69" s="223"/>
      <c r="C69" s="260" t="s">
        <v>232</v>
      </c>
      <c r="D69" s="226"/>
      <c r="E69" s="227">
        <v>6.0479999999999999E-2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152</v>
      </c>
      <c r="AH69" s="215">
        <v>5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1" x14ac:dyDescent="0.2">
      <c r="A70" s="239">
        <v>21</v>
      </c>
      <c r="B70" s="240" t="s">
        <v>233</v>
      </c>
      <c r="C70" s="258" t="s">
        <v>234</v>
      </c>
      <c r="D70" s="241" t="s">
        <v>200</v>
      </c>
      <c r="E70" s="242">
        <v>1</v>
      </c>
      <c r="F70" s="243"/>
      <c r="G70" s="244">
        <f>ROUND(E70*F70,2)</f>
        <v>0</v>
      </c>
      <c r="H70" s="243"/>
      <c r="I70" s="244">
        <f>ROUND(E70*H70,2)</f>
        <v>0</v>
      </c>
      <c r="J70" s="243"/>
      <c r="K70" s="244">
        <f>ROUND(E70*J70,2)</f>
        <v>0</v>
      </c>
      <c r="L70" s="244">
        <v>21</v>
      </c>
      <c r="M70" s="244">
        <f>G70*(1+L70/100)</f>
        <v>0</v>
      </c>
      <c r="N70" s="242">
        <v>3.7659999999999999E-2</v>
      </c>
      <c r="O70" s="242">
        <f>ROUND(E70*N70,2)</f>
        <v>0.04</v>
      </c>
      <c r="P70" s="242">
        <v>0</v>
      </c>
      <c r="Q70" s="242">
        <f>ROUND(E70*P70,2)</f>
        <v>0</v>
      </c>
      <c r="R70" s="244" t="s">
        <v>189</v>
      </c>
      <c r="S70" s="244" t="s">
        <v>144</v>
      </c>
      <c r="T70" s="245" t="s">
        <v>145</v>
      </c>
      <c r="U70" s="225">
        <v>0.52329999999999999</v>
      </c>
      <c r="V70" s="225">
        <f>ROUND(E70*U70,2)</f>
        <v>0.52</v>
      </c>
      <c r="W70" s="225"/>
      <c r="X70" s="225" t="s">
        <v>146</v>
      </c>
      <c r="Y70" s="225" t="s">
        <v>147</v>
      </c>
      <c r="Z70" s="215"/>
      <c r="AA70" s="215"/>
      <c r="AB70" s="215"/>
      <c r="AC70" s="215"/>
      <c r="AD70" s="215"/>
      <c r="AE70" s="215"/>
      <c r="AF70" s="215"/>
      <c r="AG70" s="215" t="s">
        <v>148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2" x14ac:dyDescent="0.2">
      <c r="A71" s="222"/>
      <c r="B71" s="223"/>
      <c r="C71" s="259" t="s">
        <v>235</v>
      </c>
      <c r="D71" s="246"/>
      <c r="E71" s="246"/>
      <c r="F71" s="246"/>
      <c r="G71" s="246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150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2" x14ac:dyDescent="0.2">
      <c r="A72" s="222"/>
      <c r="B72" s="223"/>
      <c r="C72" s="260" t="s">
        <v>236</v>
      </c>
      <c r="D72" s="226"/>
      <c r="E72" s="227">
        <v>1</v>
      </c>
      <c r="F72" s="225"/>
      <c r="G72" s="225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152</v>
      </c>
      <c r="AH72" s="215">
        <v>0</v>
      </c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ht="22.5" outlineLevel="1" x14ac:dyDescent="0.2">
      <c r="A73" s="239">
        <v>22</v>
      </c>
      <c r="B73" s="240" t="s">
        <v>237</v>
      </c>
      <c r="C73" s="258" t="s">
        <v>238</v>
      </c>
      <c r="D73" s="241" t="s">
        <v>177</v>
      </c>
      <c r="E73" s="242">
        <v>6.0479999999999999E-2</v>
      </c>
      <c r="F73" s="243"/>
      <c r="G73" s="244">
        <f>ROUND(E73*F73,2)</f>
        <v>0</v>
      </c>
      <c r="H73" s="243"/>
      <c r="I73" s="244">
        <f>ROUND(E73*H73,2)</f>
        <v>0</v>
      </c>
      <c r="J73" s="243"/>
      <c r="K73" s="244">
        <f>ROUND(E73*J73,2)</f>
        <v>0</v>
      </c>
      <c r="L73" s="244">
        <v>21</v>
      </c>
      <c r="M73" s="244">
        <f>G73*(1+L73/100)</f>
        <v>0</v>
      </c>
      <c r="N73" s="242">
        <v>1</v>
      </c>
      <c r="O73" s="242">
        <f>ROUND(E73*N73,2)</f>
        <v>0.06</v>
      </c>
      <c r="P73" s="242">
        <v>0</v>
      </c>
      <c r="Q73" s="242">
        <f>ROUND(E73*P73,2)</f>
        <v>0</v>
      </c>
      <c r="R73" s="244" t="s">
        <v>178</v>
      </c>
      <c r="S73" s="244" t="s">
        <v>144</v>
      </c>
      <c r="T73" s="245" t="s">
        <v>145</v>
      </c>
      <c r="U73" s="225">
        <v>0</v>
      </c>
      <c r="V73" s="225">
        <f>ROUND(E73*U73,2)</f>
        <v>0</v>
      </c>
      <c r="W73" s="225"/>
      <c r="X73" s="225" t="s">
        <v>180</v>
      </c>
      <c r="Y73" s="225" t="s">
        <v>147</v>
      </c>
      <c r="Z73" s="215"/>
      <c r="AA73" s="215"/>
      <c r="AB73" s="215"/>
      <c r="AC73" s="215"/>
      <c r="AD73" s="215"/>
      <c r="AE73" s="215"/>
      <c r="AF73" s="215"/>
      <c r="AG73" s="215" t="s">
        <v>181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">
      <c r="A74" s="222"/>
      <c r="B74" s="223"/>
      <c r="C74" s="260" t="s">
        <v>239</v>
      </c>
      <c r="D74" s="226"/>
      <c r="E74" s="227">
        <v>6.0479999999999999E-2</v>
      </c>
      <c r="F74" s="225"/>
      <c r="G74" s="22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152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x14ac:dyDescent="0.2">
      <c r="A75" s="232" t="s">
        <v>138</v>
      </c>
      <c r="B75" s="233" t="s">
        <v>76</v>
      </c>
      <c r="C75" s="257" t="s">
        <v>77</v>
      </c>
      <c r="D75" s="234"/>
      <c r="E75" s="235"/>
      <c r="F75" s="236"/>
      <c r="G75" s="236">
        <f>SUMIF(AG76:AG97,"&lt;&gt;NOR",G76:G97)</f>
        <v>0</v>
      </c>
      <c r="H75" s="236"/>
      <c r="I75" s="236">
        <f>SUM(I76:I97)</f>
        <v>0</v>
      </c>
      <c r="J75" s="236"/>
      <c r="K75" s="236">
        <f>SUM(K76:K97)</f>
        <v>0</v>
      </c>
      <c r="L75" s="236"/>
      <c r="M75" s="236">
        <f>SUM(M76:M97)</f>
        <v>0</v>
      </c>
      <c r="N75" s="235"/>
      <c r="O75" s="235">
        <f>SUM(O76:O97)</f>
        <v>3.7399999999999998</v>
      </c>
      <c r="P75" s="235"/>
      <c r="Q75" s="235">
        <f>SUM(Q76:Q97)</f>
        <v>0</v>
      </c>
      <c r="R75" s="236"/>
      <c r="S75" s="236"/>
      <c r="T75" s="237"/>
      <c r="U75" s="231"/>
      <c r="V75" s="231">
        <f>SUM(V76:V97)</f>
        <v>17.619999999999997</v>
      </c>
      <c r="W75" s="231"/>
      <c r="X75" s="231"/>
      <c r="Y75" s="231"/>
      <c r="AG75" t="s">
        <v>139</v>
      </c>
    </row>
    <row r="76" spans="1:60" ht="33.75" outlineLevel="1" x14ac:dyDescent="0.2">
      <c r="A76" s="239">
        <v>23</v>
      </c>
      <c r="B76" s="240" t="s">
        <v>240</v>
      </c>
      <c r="C76" s="258" t="s">
        <v>241</v>
      </c>
      <c r="D76" s="241" t="s">
        <v>242</v>
      </c>
      <c r="E76" s="242">
        <v>2</v>
      </c>
      <c r="F76" s="243"/>
      <c r="G76" s="244">
        <f>ROUND(E76*F76,2)</f>
        <v>0</v>
      </c>
      <c r="H76" s="243"/>
      <c r="I76" s="244">
        <f>ROUND(E76*H76,2)</f>
        <v>0</v>
      </c>
      <c r="J76" s="243"/>
      <c r="K76" s="244">
        <f>ROUND(E76*J76,2)</f>
        <v>0</v>
      </c>
      <c r="L76" s="244">
        <v>21</v>
      </c>
      <c r="M76" s="244">
        <f>G76*(1+L76/100)</f>
        <v>0</v>
      </c>
      <c r="N76" s="242">
        <v>2.5000000000000001E-2</v>
      </c>
      <c r="O76" s="242">
        <f>ROUND(E76*N76,2)</f>
        <v>0.05</v>
      </c>
      <c r="P76" s="242">
        <v>0</v>
      </c>
      <c r="Q76" s="242">
        <f>ROUND(E76*P76,2)</f>
        <v>0</v>
      </c>
      <c r="R76" s="244" t="s">
        <v>243</v>
      </c>
      <c r="S76" s="244" t="s">
        <v>144</v>
      </c>
      <c r="T76" s="245" t="s">
        <v>216</v>
      </c>
      <c r="U76" s="225">
        <v>0.2</v>
      </c>
      <c r="V76" s="225">
        <f>ROUND(E76*U76,2)</f>
        <v>0.4</v>
      </c>
      <c r="W76" s="225"/>
      <c r="X76" s="225" t="s">
        <v>146</v>
      </c>
      <c r="Y76" s="225" t="s">
        <v>147</v>
      </c>
      <c r="Z76" s="215"/>
      <c r="AA76" s="215"/>
      <c r="AB76" s="215"/>
      <c r="AC76" s="215"/>
      <c r="AD76" s="215"/>
      <c r="AE76" s="215"/>
      <c r="AF76" s="215"/>
      <c r="AG76" s="215" t="s">
        <v>148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2" x14ac:dyDescent="0.2">
      <c r="A77" s="222"/>
      <c r="B77" s="223"/>
      <c r="C77" s="260" t="s">
        <v>244</v>
      </c>
      <c r="D77" s="226"/>
      <c r="E77" s="227">
        <v>2</v>
      </c>
      <c r="F77" s="225"/>
      <c r="G77" s="225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152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39">
        <v>24</v>
      </c>
      <c r="B78" s="240" t="s">
        <v>245</v>
      </c>
      <c r="C78" s="258" t="s">
        <v>246</v>
      </c>
      <c r="D78" s="241" t="s">
        <v>142</v>
      </c>
      <c r="E78" s="242">
        <v>1.212</v>
      </c>
      <c r="F78" s="243"/>
      <c r="G78" s="244">
        <f>ROUND(E78*F78,2)</f>
        <v>0</v>
      </c>
      <c r="H78" s="243"/>
      <c r="I78" s="244">
        <f>ROUND(E78*H78,2)</f>
        <v>0</v>
      </c>
      <c r="J78" s="243"/>
      <c r="K78" s="244">
        <f>ROUND(E78*J78,2)</f>
        <v>0</v>
      </c>
      <c r="L78" s="244">
        <v>21</v>
      </c>
      <c r="M78" s="244">
        <f>G78*(1+L78/100)</f>
        <v>0</v>
      </c>
      <c r="N78" s="242">
        <v>2.5251100000000002</v>
      </c>
      <c r="O78" s="242">
        <f>ROUND(E78*N78,2)</f>
        <v>3.06</v>
      </c>
      <c r="P78" s="242">
        <v>0</v>
      </c>
      <c r="Q78" s="242">
        <f>ROUND(E78*P78,2)</f>
        <v>0</v>
      </c>
      <c r="R78" s="244" t="s">
        <v>189</v>
      </c>
      <c r="S78" s="244" t="s">
        <v>144</v>
      </c>
      <c r="T78" s="245" t="s">
        <v>145</v>
      </c>
      <c r="U78" s="225">
        <v>1.448</v>
      </c>
      <c r="V78" s="225">
        <f>ROUND(E78*U78,2)</f>
        <v>1.75</v>
      </c>
      <c r="W78" s="225"/>
      <c r="X78" s="225" t="s">
        <v>146</v>
      </c>
      <c r="Y78" s="225" t="s">
        <v>147</v>
      </c>
      <c r="Z78" s="215"/>
      <c r="AA78" s="215"/>
      <c r="AB78" s="215"/>
      <c r="AC78" s="215"/>
      <c r="AD78" s="215"/>
      <c r="AE78" s="215"/>
      <c r="AF78" s="215"/>
      <c r="AG78" s="215" t="s">
        <v>148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">
      <c r="A79" s="222"/>
      <c r="B79" s="223"/>
      <c r="C79" s="260" t="s">
        <v>247</v>
      </c>
      <c r="D79" s="226"/>
      <c r="E79" s="227">
        <v>0.75749999999999995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152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3" x14ac:dyDescent="0.2">
      <c r="A80" s="222"/>
      <c r="B80" s="223"/>
      <c r="C80" s="260" t="s">
        <v>248</v>
      </c>
      <c r="D80" s="226"/>
      <c r="E80" s="227">
        <v>0.30299999999999999</v>
      </c>
      <c r="F80" s="225"/>
      <c r="G80" s="22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152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3" x14ac:dyDescent="0.2">
      <c r="A81" s="222"/>
      <c r="B81" s="223"/>
      <c r="C81" s="260" t="s">
        <v>249</v>
      </c>
      <c r="D81" s="226"/>
      <c r="E81" s="227">
        <v>0.1515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152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">
      <c r="A82" s="239">
        <v>25</v>
      </c>
      <c r="B82" s="240" t="s">
        <v>250</v>
      </c>
      <c r="C82" s="258" t="s">
        <v>251</v>
      </c>
      <c r="D82" s="241" t="s">
        <v>252</v>
      </c>
      <c r="E82" s="242">
        <v>9.5</v>
      </c>
      <c r="F82" s="243"/>
      <c r="G82" s="244">
        <f>ROUND(E82*F82,2)</f>
        <v>0</v>
      </c>
      <c r="H82" s="243"/>
      <c r="I82" s="244">
        <f>ROUND(E82*H82,2)</f>
        <v>0</v>
      </c>
      <c r="J82" s="243"/>
      <c r="K82" s="244">
        <f>ROUND(E82*J82,2)</f>
        <v>0</v>
      </c>
      <c r="L82" s="244">
        <v>21</v>
      </c>
      <c r="M82" s="244">
        <f>G82*(1+L82/100)</f>
        <v>0</v>
      </c>
      <c r="N82" s="242">
        <v>4.965E-2</v>
      </c>
      <c r="O82" s="242">
        <f>ROUND(E82*N82,2)</f>
        <v>0.47</v>
      </c>
      <c r="P82" s="242">
        <v>0</v>
      </c>
      <c r="Q82" s="242">
        <f>ROUND(E82*P82,2)</f>
        <v>0</v>
      </c>
      <c r="R82" s="244" t="s">
        <v>189</v>
      </c>
      <c r="S82" s="244" t="s">
        <v>144</v>
      </c>
      <c r="T82" s="245" t="s">
        <v>145</v>
      </c>
      <c r="U82" s="225">
        <v>0.94</v>
      </c>
      <c r="V82" s="225">
        <f>ROUND(E82*U82,2)</f>
        <v>8.93</v>
      </c>
      <c r="W82" s="225"/>
      <c r="X82" s="225" t="s">
        <v>146</v>
      </c>
      <c r="Y82" s="225" t="s">
        <v>147</v>
      </c>
      <c r="Z82" s="215"/>
      <c r="AA82" s="215"/>
      <c r="AB82" s="215"/>
      <c r="AC82" s="215"/>
      <c r="AD82" s="215"/>
      <c r="AE82" s="215"/>
      <c r="AF82" s="215"/>
      <c r="AG82" s="215" t="s">
        <v>148</v>
      </c>
      <c r="AH82" s="215"/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2" x14ac:dyDescent="0.2">
      <c r="A83" s="222"/>
      <c r="B83" s="223"/>
      <c r="C83" s="260" t="s">
        <v>253</v>
      </c>
      <c r="D83" s="226"/>
      <c r="E83" s="227">
        <v>4.75</v>
      </c>
      <c r="F83" s="225"/>
      <c r="G83" s="22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152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3" x14ac:dyDescent="0.2">
      <c r="A84" s="222"/>
      <c r="B84" s="223"/>
      <c r="C84" s="260" t="s">
        <v>254</v>
      </c>
      <c r="D84" s="226"/>
      <c r="E84" s="227">
        <v>3.8</v>
      </c>
      <c r="F84" s="225"/>
      <c r="G84" s="225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152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3" x14ac:dyDescent="0.2">
      <c r="A85" s="222"/>
      <c r="B85" s="223"/>
      <c r="C85" s="260" t="s">
        <v>255</v>
      </c>
      <c r="D85" s="226"/>
      <c r="E85" s="227">
        <v>0.95</v>
      </c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152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39">
        <v>26</v>
      </c>
      <c r="B86" s="240" t="s">
        <v>256</v>
      </c>
      <c r="C86" s="258" t="s">
        <v>257</v>
      </c>
      <c r="D86" s="241" t="s">
        <v>252</v>
      </c>
      <c r="E86" s="242">
        <v>9.5</v>
      </c>
      <c r="F86" s="243"/>
      <c r="G86" s="244">
        <f>ROUND(E86*F86,2)</f>
        <v>0</v>
      </c>
      <c r="H86" s="243"/>
      <c r="I86" s="244">
        <f>ROUND(E86*H86,2)</f>
        <v>0</v>
      </c>
      <c r="J86" s="243"/>
      <c r="K86" s="244">
        <f>ROUND(E86*J86,2)</f>
        <v>0</v>
      </c>
      <c r="L86" s="244">
        <v>21</v>
      </c>
      <c r="M86" s="244">
        <f>G86*(1+L86/100)</f>
        <v>0</v>
      </c>
      <c r="N86" s="242">
        <v>0</v>
      </c>
      <c r="O86" s="242">
        <f>ROUND(E86*N86,2)</f>
        <v>0</v>
      </c>
      <c r="P86" s="242">
        <v>0</v>
      </c>
      <c r="Q86" s="242">
        <f>ROUND(E86*P86,2)</f>
        <v>0</v>
      </c>
      <c r="R86" s="244" t="s">
        <v>189</v>
      </c>
      <c r="S86" s="244" t="s">
        <v>144</v>
      </c>
      <c r="T86" s="245" t="s">
        <v>145</v>
      </c>
      <c r="U86" s="225">
        <v>0.28999999999999998</v>
      </c>
      <c r="V86" s="225">
        <f>ROUND(E86*U86,2)</f>
        <v>2.76</v>
      </c>
      <c r="W86" s="225"/>
      <c r="X86" s="225" t="s">
        <v>146</v>
      </c>
      <c r="Y86" s="225" t="s">
        <v>147</v>
      </c>
      <c r="Z86" s="215"/>
      <c r="AA86" s="215"/>
      <c r="AB86" s="215"/>
      <c r="AC86" s="215"/>
      <c r="AD86" s="215"/>
      <c r="AE86" s="215"/>
      <c r="AF86" s="215"/>
      <c r="AG86" s="215" t="s">
        <v>148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2" x14ac:dyDescent="0.2">
      <c r="A87" s="222"/>
      <c r="B87" s="223"/>
      <c r="C87" s="260" t="s">
        <v>258</v>
      </c>
      <c r="D87" s="226"/>
      <c r="E87" s="227">
        <v>9.5</v>
      </c>
      <c r="F87" s="225"/>
      <c r="G87" s="22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5"/>
      <c r="AA87" s="215"/>
      <c r="AB87" s="215"/>
      <c r="AC87" s="215"/>
      <c r="AD87" s="215"/>
      <c r="AE87" s="215"/>
      <c r="AF87" s="215"/>
      <c r="AG87" s="215" t="s">
        <v>152</v>
      </c>
      <c r="AH87" s="215">
        <v>5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ht="33.75" outlineLevel="1" x14ac:dyDescent="0.2">
      <c r="A88" s="239">
        <v>27</v>
      </c>
      <c r="B88" s="240" t="s">
        <v>259</v>
      </c>
      <c r="C88" s="258" t="s">
        <v>260</v>
      </c>
      <c r="D88" s="241" t="s">
        <v>177</v>
      </c>
      <c r="E88" s="242">
        <v>0.11057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21</v>
      </c>
      <c r="M88" s="244">
        <f>G88*(1+L88/100)</f>
        <v>0</v>
      </c>
      <c r="N88" s="242">
        <v>1.0166500000000001</v>
      </c>
      <c r="O88" s="242">
        <f>ROUND(E88*N88,2)</f>
        <v>0.11</v>
      </c>
      <c r="P88" s="242">
        <v>0</v>
      </c>
      <c r="Q88" s="242">
        <f>ROUND(E88*P88,2)</f>
        <v>0</v>
      </c>
      <c r="R88" s="244" t="s">
        <v>189</v>
      </c>
      <c r="S88" s="244" t="s">
        <v>144</v>
      </c>
      <c r="T88" s="245" t="s">
        <v>145</v>
      </c>
      <c r="U88" s="225">
        <v>27.672999999999998</v>
      </c>
      <c r="V88" s="225">
        <f>ROUND(E88*U88,2)</f>
        <v>3.06</v>
      </c>
      <c r="W88" s="225"/>
      <c r="X88" s="225" t="s">
        <v>146</v>
      </c>
      <c r="Y88" s="225" t="s">
        <v>147</v>
      </c>
      <c r="Z88" s="215"/>
      <c r="AA88" s="215"/>
      <c r="AB88" s="215"/>
      <c r="AC88" s="215"/>
      <c r="AD88" s="215"/>
      <c r="AE88" s="215"/>
      <c r="AF88" s="215"/>
      <c r="AG88" s="215" t="s">
        <v>148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2" x14ac:dyDescent="0.2">
      <c r="A89" s="222"/>
      <c r="B89" s="223"/>
      <c r="C89" s="259" t="s">
        <v>261</v>
      </c>
      <c r="D89" s="246"/>
      <c r="E89" s="246"/>
      <c r="F89" s="246"/>
      <c r="G89" s="246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150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2" x14ac:dyDescent="0.2">
      <c r="A90" s="222"/>
      <c r="B90" s="223"/>
      <c r="C90" s="260" t="s">
        <v>262</v>
      </c>
      <c r="D90" s="226"/>
      <c r="E90" s="227"/>
      <c r="F90" s="225"/>
      <c r="G90" s="22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152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3" x14ac:dyDescent="0.2">
      <c r="A91" s="222"/>
      <c r="B91" s="223"/>
      <c r="C91" s="260" t="s">
        <v>263</v>
      </c>
      <c r="D91" s="226"/>
      <c r="E91" s="227">
        <v>7.5499999999999998E-2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5"/>
      <c r="AA91" s="215"/>
      <c r="AB91" s="215"/>
      <c r="AC91" s="215"/>
      <c r="AD91" s="215"/>
      <c r="AE91" s="215"/>
      <c r="AF91" s="215"/>
      <c r="AG91" s="215" t="s">
        <v>152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3" x14ac:dyDescent="0.2">
      <c r="A92" s="222"/>
      <c r="B92" s="223"/>
      <c r="C92" s="260" t="s">
        <v>264</v>
      </c>
      <c r="D92" s="226"/>
      <c r="E92" s="227">
        <v>3.168E-2</v>
      </c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152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3" x14ac:dyDescent="0.2">
      <c r="A93" s="222"/>
      <c r="B93" s="223"/>
      <c r="C93" s="260" t="s">
        <v>265</v>
      </c>
      <c r="D93" s="226"/>
      <c r="E93" s="227">
        <v>3.3899999999999998E-3</v>
      </c>
      <c r="F93" s="225"/>
      <c r="G93" s="225"/>
      <c r="H93" s="225"/>
      <c r="I93" s="225"/>
      <c r="J93" s="225"/>
      <c r="K93" s="225"/>
      <c r="L93" s="225"/>
      <c r="M93" s="225"/>
      <c r="N93" s="224"/>
      <c r="O93" s="224"/>
      <c r="P93" s="224"/>
      <c r="Q93" s="224"/>
      <c r="R93" s="225"/>
      <c r="S93" s="225"/>
      <c r="T93" s="225"/>
      <c r="U93" s="225"/>
      <c r="V93" s="225"/>
      <c r="W93" s="225"/>
      <c r="X93" s="225"/>
      <c r="Y93" s="225"/>
      <c r="Z93" s="215"/>
      <c r="AA93" s="215"/>
      <c r="AB93" s="215"/>
      <c r="AC93" s="215"/>
      <c r="AD93" s="215"/>
      <c r="AE93" s="215"/>
      <c r="AF93" s="215"/>
      <c r="AG93" s="215" t="s">
        <v>152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ht="22.5" outlineLevel="1" x14ac:dyDescent="0.2">
      <c r="A94" s="239">
        <v>28</v>
      </c>
      <c r="B94" s="240" t="s">
        <v>266</v>
      </c>
      <c r="C94" s="258" t="s">
        <v>267</v>
      </c>
      <c r="D94" s="241" t="s">
        <v>177</v>
      </c>
      <c r="E94" s="242">
        <v>4.7399999999999998E-2</v>
      </c>
      <c r="F94" s="243"/>
      <c r="G94" s="244">
        <f>ROUND(E94*F94,2)</f>
        <v>0</v>
      </c>
      <c r="H94" s="243"/>
      <c r="I94" s="244">
        <f>ROUND(E94*H94,2)</f>
        <v>0</v>
      </c>
      <c r="J94" s="243"/>
      <c r="K94" s="244">
        <f>ROUND(E94*J94,2)</f>
        <v>0</v>
      </c>
      <c r="L94" s="244">
        <v>21</v>
      </c>
      <c r="M94" s="244">
        <f>G94*(1+L94/100)</f>
        <v>0</v>
      </c>
      <c r="N94" s="242">
        <v>1.05505</v>
      </c>
      <c r="O94" s="242">
        <f>ROUND(E94*N94,2)</f>
        <v>0.05</v>
      </c>
      <c r="P94" s="242">
        <v>0</v>
      </c>
      <c r="Q94" s="242">
        <f>ROUND(E94*P94,2)</f>
        <v>0</v>
      </c>
      <c r="R94" s="244" t="s">
        <v>189</v>
      </c>
      <c r="S94" s="244" t="s">
        <v>144</v>
      </c>
      <c r="T94" s="245" t="s">
        <v>145</v>
      </c>
      <c r="U94" s="225">
        <v>15.231</v>
      </c>
      <c r="V94" s="225">
        <f>ROUND(E94*U94,2)</f>
        <v>0.72</v>
      </c>
      <c r="W94" s="225"/>
      <c r="X94" s="225" t="s">
        <v>146</v>
      </c>
      <c r="Y94" s="225" t="s">
        <v>147</v>
      </c>
      <c r="Z94" s="215"/>
      <c r="AA94" s="215"/>
      <c r="AB94" s="215"/>
      <c r="AC94" s="215"/>
      <c r="AD94" s="215"/>
      <c r="AE94" s="215"/>
      <c r="AF94" s="215"/>
      <c r="AG94" s="215" t="s">
        <v>148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2" x14ac:dyDescent="0.2">
      <c r="A95" s="222"/>
      <c r="B95" s="223"/>
      <c r="C95" s="259" t="s">
        <v>261</v>
      </c>
      <c r="D95" s="246"/>
      <c r="E95" s="246"/>
      <c r="F95" s="246"/>
      <c r="G95" s="246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150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2" x14ac:dyDescent="0.2">
      <c r="A96" s="222"/>
      <c r="B96" s="223"/>
      <c r="C96" s="260" t="s">
        <v>268</v>
      </c>
      <c r="D96" s="226"/>
      <c r="E96" s="227"/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152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3" x14ac:dyDescent="0.2">
      <c r="A97" s="222"/>
      <c r="B97" s="223"/>
      <c r="C97" s="260" t="s">
        <v>269</v>
      </c>
      <c r="D97" s="226"/>
      <c r="E97" s="227">
        <v>4.7399999999999998E-2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152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x14ac:dyDescent="0.2">
      <c r="A98" s="232" t="s">
        <v>138</v>
      </c>
      <c r="B98" s="233" t="s">
        <v>78</v>
      </c>
      <c r="C98" s="257" t="s">
        <v>79</v>
      </c>
      <c r="D98" s="234"/>
      <c r="E98" s="235"/>
      <c r="F98" s="236"/>
      <c r="G98" s="236">
        <f>SUMIF(AG99:AG101,"&lt;&gt;NOR",G99:G101)</f>
        <v>0</v>
      </c>
      <c r="H98" s="236"/>
      <c r="I98" s="236">
        <f>SUM(I99:I101)</f>
        <v>0</v>
      </c>
      <c r="J98" s="236"/>
      <c r="K98" s="236">
        <f>SUM(K99:K101)</f>
        <v>0</v>
      </c>
      <c r="L98" s="236"/>
      <c r="M98" s="236">
        <f>SUM(M99:M101)</f>
        <v>0</v>
      </c>
      <c r="N98" s="235"/>
      <c r="O98" s="235">
        <f>SUM(O99:O101)</f>
        <v>0.01</v>
      </c>
      <c r="P98" s="235"/>
      <c r="Q98" s="235">
        <f>SUM(Q99:Q101)</f>
        <v>0</v>
      </c>
      <c r="R98" s="236"/>
      <c r="S98" s="236"/>
      <c r="T98" s="237"/>
      <c r="U98" s="231"/>
      <c r="V98" s="231">
        <f>SUM(V99:V101)</f>
        <v>0.57999999999999996</v>
      </c>
      <c r="W98" s="231"/>
      <c r="X98" s="231"/>
      <c r="Y98" s="231"/>
      <c r="AG98" t="s">
        <v>139</v>
      </c>
    </row>
    <row r="99" spans="1:60" outlineLevel="1" x14ac:dyDescent="0.2">
      <c r="A99" s="239">
        <v>29</v>
      </c>
      <c r="B99" s="240" t="s">
        <v>270</v>
      </c>
      <c r="C99" s="258" t="s">
        <v>271</v>
      </c>
      <c r="D99" s="241" t="s">
        <v>200</v>
      </c>
      <c r="E99" s="242">
        <v>2.4</v>
      </c>
      <c r="F99" s="243"/>
      <c r="G99" s="244">
        <f>ROUND(E99*F99,2)</f>
        <v>0</v>
      </c>
      <c r="H99" s="243"/>
      <c r="I99" s="244">
        <f>ROUND(E99*H99,2)</f>
        <v>0</v>
      </c>
      <c r="J99" s="243"/>
      <c r="K99" s="244">
        <f>ROUND(E99*J99,2)</f>
        <v>0</v>
      </c>
      <c r="L99" s="244">
        <v>21</v>
      </c>
      <c r="M99" s="244">
        <f>G99*(1+L99/100)</f>
        <v>0</v>
      </c>
      <c r="N99" s="242">
        <v>2.5000000000000001E-3</v>
      </c>
      <c r="O99" s="242">
        <f>ROUND(E99*N99,2)</f>
        <v>0.01</v>
      </c>
      <c r="P99" s="242">
        <v>0</v>
      </c>
      <c r="Q99" s="242">
        <f>ROUND(E99*P99,2)</f>
        <v>0</v>
      </c>
      <c r="R99" s="244" t="s">
        <v>189</v>
      </c>
      <c r="S99" s="244" t="s">
        <v>144</v>
      </c>
      <c r="T99" s="245" t="s">
        <v>145</v>
      </c>
      <c r="U99" s="225">
        <v>0.24</v>
      </c>
      <c r="V99" s="225">
        <f>ROUND(E99*U99,2)</f>
        <v>0.57999999999999996</v>
      </c>
      <c r="W99" s="225"/>
      <c r="X99" s="225" t="s">
        <v>146</v>
      </c>
      <c r="Y99" s="225" t="s">
        <v>147</v>
      </c>
      <c r="Z99" s="215"/>
      <c r="AA99" s="215"/>
      <c r="AB99" s="215"/>
      <c r="AC99" s="215"/>
      <c r="AD99" s="215"/>
      <c r="AE99" s="215"/>
      <c r="AF99" s="215"/>
      <c r="AG99" s="215" t="s">
        <v>148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2" x14ac:dyDescent="0.2">
      <c r="A100" s="222"/>
      <c r="B100" s="223"/>
      <c r="C100" s="259" t="s">
        <v>272</v>
      </c>
      <c r="D100" s="246"/>
      <c r="E100" s="246"/>
      <c r="F100" s="246"/>
      <c r="G100" s="246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150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">
      <c r="A101" s="222"/>
      <c r="B101" s="223"/>
      <c r="C101" s="260" t="s">
        <v>273</v>
      </c>
      <c r="D101" s="226"/>
      <c r="E101" s="227">
        <v>2.4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152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x14ac:dyDescent="0.2">
      <c r="A102" s="232" t="s">
        <v>138</v>
      </c>
      <c r="B102" s="233" t="s">
        <v>80</v>
      </c>
      <c r="C102" s="257" t="s">
        <v>81</v>
      </c>
      <c r="D102" s="234"/>
      <c r="E102" s="235"/>
      <c r="F102" s="236"/>
      <c r="G102" s="236">
        <f>SUMIF(AG103:AG122,"&lt;&gt;NOR",G103:G122)</f>
        <v>0</v>
      </c>
      <c r="H102" s="236"/>
      <c r="I102" s="236">
        <f>SUM(I103:I122)</f>
        <v>0</v>
      </c>
      <c r="J102" s="236"/>
      <c r="K102" s="236">
        <f>SUM(K103:K122)</f>
        <v>0</v>
      </c>
      <c r="L102" s="236"/>
      <c r="M102" s="236">
        <f>SUM(M103:M122)</f>
        <v>0</v>
      </c>
      <c r="N102" s="235"/>
      <c r="O102" s="235">
        <f>SUM(O103:O122)</f>
        <v>11.82</v>
      </c>
      <c r="P102" s="235"/>
      <c r="Q102" s="235">
        <f>SUM(Q103:Q122)</f>
        <v>0</v>
      </c>
      <c r="R102" s="236"/>
      <c r="S102" s="236"/>
      <c r="T102" s="237"/>
      <c r="U102" s="231"/>
      <c r="V102" s="231">
        <f>SUM(V103:V122)</f>
        <v>186.37</v>
      </c>
      <c r="W102" s="231"/>
      <c r="X102" s="231"/>
      <c r="Y102" s="231"/>
      <c r="AG102" t="s">
        <v>139</v>
      </c>
    </row>
    <row r="103" spans="1:60" ht="22.5" outlineLevel="1" x14ac:dyDescent="0.2">
      <c r="A103" s="239">
        <v>30</v>
      </c>
      <c r="B103" s="240" t="s">
        <v>274</v>
      </c>
      <c r="C103" s="258" t="s">
        <v>275</v>
      </c>
      <c r="D103" s="241" t="s">
        <v>200</v>
      </c>
      <c r="E103" s="242">
        <v>3.8719999999999999</v>
      </c>
      <c r="F103" s="243"/>
      <c r="G103" s="244">
        <f>ROUND(E103*F103,2)</f>
        <v>0</v>
      </c>
      <c r="H103" s="243"/>
      <c r="I103" s="244">
        <f>ROUND(E103*H103,2)</f>
        <v>0</v>
      </c>
      <c r="J103" s="243"/>
      <c r="K103" s="244">
        <f>ROUND(E103*J103,2)</f>
        <v>0</v>
      </c>
      <c r="L103" s="244">
        <v>21</v>
      </c>
      <c r="M103" s="244">
        <f>G103*(1+L103/100)</f>
        <v>0</v>
      </c>
      <c r="N103" s="242">
        <v>3.141E-2</v>
      </c>
      <c r="O103" s="242">
        <f>ROUND(E103*N103,2)</f>
        <v>0.12</v>
      </c>
      <c r="P103" s="242">
        <v>0</v>
      </c>
      <c r="Q103" s="242">
        <f>ROUND(E103*P103,2)</f>
        <v>0</v>
      </c>
      <c r="R103" s="244" t="s">
        <v>189</v>
      </c>
      <c r="S103" s="244" t="s">
        <v>144</v>
      </c>
      <c r="T103" s="245" t="s">
        <v>145</v>
      </c>
      <c r="U103" s="225">
        <v>0.44729999999999998</v>
      </c>
      <c r="V103" s="225">
        <f>ROUND(E103*U103,2)</f>
        <v>1.73</v>
      </c>
      <c r="W103" s="225"/>
      <c r="X103" s="225" t="s">
        <v>146</v>
      </c>
      <c r="Y103" s="225" t="s">
        <v>147</v>
      </c>
      <c r="Z103" s="215"/>
      <c r="AA103" s="215"/>
      <c r="AB103" s="215"/>
      <c r="AC103" s="215"/>
      <c r="AD103" s="215"/>
      <c r="AE103" s="215"/>
      <c r="AF103" s="215"/>
      <c r="AG103" s="215" t="s">
        <v>148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">
      <c r="A104" s="222"/>
      <c r="B104" s="223"/>
      <c r="C104" s="259" t="s">
        <v>276</v>
      </c>
      <c r="D104" s="246"/>
      <c r="E104" s="246"/>
      <c r="F104" s="246"/>
      <c r="G104" s="246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150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2" x14ac:dyDescent="0.2">
      <c r="A105" s="222"/>
      <c r="B105" s="223"/>
      <c r="C105" s="260" t="s">
        <v>277</v>
      </c>
      <c r="D105" s="226"/>
      <c r="E105" s="227">
        <v>3.8719999999999999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152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ht="22.5" outlineLevel="1" x14ac:dyDescent="0.2">
      <c r="A106" s="239">
        <v>31</v>
      </c>
      <c r="B106" s="240" t="s">
        <v>278</v>
      </c>
      <c r="C106" s="258" t="s">
        <v>279</v>
      </c>
      <c r="D106" s="241" t="s">
        <v>200</v>
      </c>
      <c r="E106" s="242">
        <v>17</v>
      </c>
      <c r="F106" s="243"/>
      <c r="G106" s="244">
        <f>ROUND(E106*F106,2)</f>
        <v>0</v>
      </c>
      <c r="H106" s="243"/>
      <c r="I106" s="244">
        <f>ROUND(E106*H106,2)</f>
        <v>0</v>
      </c>
      <c r="J106" s="243"/>
      <c r="K106" s="244">
        <f>ROUND(E106*J106,2)</f>
        <v>0</v>
      </c>
      <c r="L106" s="244">
        <v>21</v>
      </c>
      <c r="M106" s="244">
        <f>G106*(1+L106/100)</f>
        <v>0</v>
      </c>
      <c r="N106" s="242">
        <v>5.1229999999999998E-2</v>
      </c>
      <c r="O106" s="242">
        <f>ROUND(E106*N106,2)</f>
        <v>0.87</v>
      </c>
      <c r="P106" s="242">
        <v>0</v>
      </c>
      <c r="Q106" s="242">
        <f>ROUND(E106*P106,2)</f>
        <v>0</v>
      </c>
      <c r="R106" s="244" t="s">
        <v>189</v>
      </c>
      <c r="S106" s="244" t="s">
        <v>144</v>
      </c>
      <c r="T106" s="245" t="s">
        <v>145</v>
      </c>
      <c r="U106" s="225">
        <v>0.90800000000000003</v>
      </c>
      <c r="V106" s="225">
        <f>ROUND(E106*U106,2)</f>
        <v>15.44</v>
      </c>
      <c r="W106" s="225"/>
      <c r="X106" s="225" t="s">
        <v>146</v>
      </c>
      <c r="Y106" s="225" t="s">
        <v>147</v>
      </c>
      <c r="Z106" s="215"/>
      <c r="AA106" s="215"/>
      <c r="AB106" s="215"/>
      <c r="AC106" s="215"/>
      <c r="AD106" s="215"/>
      <c r="AE106" s="215"/>
      <c r="AF106" s="215"/>
      <c r="AG106" s="215" t="s">
        <v>148</v>
      </c>
      <c r="AH106" s="215"/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2" x14ac:dyDescent="0.2">
      <c r="A107" s="222"/>
      <c r="B107" s="223"/>
      <c r="C107" s="259" t="s">
        <v>276</v>
      </c>
      <c r="D107" s="246"/>
      <c r="E107" s="246"/>
      <c r="F107" s="246"/>
      <c r="G107" s="246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150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2" x14ac:dyDescent="0.2">
      <c r="A108" s="222"/>
      <c r="B108" s="223"/>
      <c r="C108" s="260" t="s">
        <v>280</v>
      </c>
      <c r="D108" s="226"/>
      <c r="E108" s="227">
        <v>17</v>
      </c>
      <c r="F108" s="225"/>
      <c r="G108" s="225"/>
      <c r="H108" s="225"/>
      <c r="I108" s="225"/>
      <c r="J108" s="225"/>
      <c r="K108" s="225"/>
      <c r="L108" s="225"/>
      <c r="M108" s="225"/>
      <c r="N108" s="224"/>
      <c r="O108" s="224"/>
      <c r="P108" s="224"/>
      <c r="Q108" s="224"/>
      <c r="R108" s="225"/>
      <c r="S108" s="225"/>
      <c r="T108" s="225"/>
      <c r="U108" s="225"/>
      <c r="V108" s="225"/>
      <c r="W108" s="225"/>
      <c r="X108" s="225"/>
      <c r="Y108" s="225"/>
      <c r="Z108" s="215"/>
      <c r="AA108" s="215"/>
      <c r="AB108" s="215"/>
      <c r="AC108" s="215"/>
      <c r="AD108" s="215"/>
      <c r="AE108" s="215"/>
      <c r="AF108" s="215"/>
      <c r="AG108" s="215" t="s">
        <v>152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ht="33.75" outlineLevel="1" x14ac:dyDescent="0.2">
      <c r="A109" s="239">
        <v>32</v>
      </c>
      <c r="B109" s="240" t="s">
        <v>281</v>
      </c>
      <c r="C109" s="258" t="s">
        <v>282</v>
      </c>
      <c r="D109" s="241" t="s">
        <v>200</v>
      </c>
      <c r="E109" s="242">
        <v>7.5</v>
      </c>
      <c r="F109" s="243"/>
      <c r="G109" s="244">
        <f>ROUND(E109*F109,2)</f>
        <v>0</v>
      </c>
      <c r="H109" s="243"/>
      <c r="I109" s="244">
        <f>ROUND(E109*H109,2)</f>
        <v>0</v>
      </c>
      <c r="J109" s="243"/>
      <c r="K109" s="244">
        <f>ROUND(E109*J109,2)</f>
        <v>0</v>
      </c>
      <c r="L109" s="244">
        <v>21</v>
      </c>
      <c r="M109" s="244">
        <f>G109*(1+L109/100)</f>
        <v>0</v>
      </c>
      <c r="N109" s="242">
        <v>1.8599999999999998E-2</v>
      </c>
      <c r="O109" s="242">
        <f>ROUND(E109*N109,2)</f>
        <v>0.14000000000000001</v>
      </c>
      <c r="P109" s="242">
        <v>0</v>
      </c>
      <c r="Q109" s="242">
        <f>ROUND(E109*P109,2)</f>
        <v>0</v>
      </c>
      <c r="R109" s="244" t="s">
        <v>243</v>
      </c>
      <c r="S109" s="244" t="s">
        <v>144</v>
      </c>
      <c r="T109" s="245" t="s">
        <v>145</v>
      </c>
      <c r="U109" s="225">
        <v>0.61311000000000004</v>
      </c>
      <c r="V109" s="225">
        <f>ROUND(E109*U109,2)</f>
        <v>4.5999999999999996</v>
      </c>
      <c r="W109" s="225"/>
      <c r="X109" s="225" t="s">
        <v>146</v>
      </c>
      <c r="Y109" s="225" t="s">
        <v>147</v>
      </c>
      <c r="Z109" s="215"/>
      <c r="AA109" s="215"/>
      <c r="AB109" s="215"/>
      <c r="AC109" s="215"/>
      <c r="AD109" s="215"/>
      <c r="AE109" s="215"/>
      <c r="AF109" s="215"/>
      <c r="AG109" s="215" t="s">
        <v>148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">
      <c r="A110" s="222"/>
      <c r="B110" s="223"/>
      <c r="C110" s="260" t="s">
        <v>283</v>
      </c>
      <c r="D110" s="226"/>
      <c r="E110" s="227">
        <v>7.5</v>
      </c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152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1" x14ac:dyDescent="0.2">
      <c r="A111" s="239">
        <v>33</v>
      </c>
      <c r="B111" s="240" t="s">
        <v>284</v>
      </c>
      <c r="C111" s="258" t="s">
        <v>285</v>
      </c>
      <c r="D111" s="241" t="s">
        <v>252</v>
      </c>
      <c r="E111" s="242">
        <v>25</v>
      </c>
      <c r="F111" s="243"/>
      <c r="G111" s="244">
        <f>ROUND(E111*F111,2)</f>
        <v>0</v>
      </c>
      <c r="H111" s="243"/>
      <c r="I111" s="244">
        <f>ROUND(E111*H111,2)</f>
        <v>0</v>
      </c>
      <c r="J111" s="243"/>
      <c r="K111" s="244">
        <f>ROUND(E111*J111,2)</f>
        <v>0</v>
      </c>
      <c r="L111" s="244">
        <v>21</v>
      </c>
      <c r="M111" s="244">
        <f>G111*(1+L111/100)</f>
        <v>0</v>
      </c>
      <c r="N111" s="242">
        <v>3.7100000000000002E-3</v>
      </c>
      <c r="O111" s="242">
        <f>ROUND(E111*N111,2)</f>
        <v>0.09</v>
      </c>
      <c r="P111" s="242">
        <v>0</v>
      </c>
      <c r="Q111" s="242">
        <f>ROUND(E111*P111,2)</f>
        <v>0</v>
      </c>
      <c r="R111" s="244" t="s">
        <v>243</v>
      </c>
      <c r="S111" s="244" t="s">
        <v>144</v>
      </c>
      <c r="T111" s="245" t="s">
        <v>145</v>
      </c>
      <c r="U111" s="225">
        <v>0.18179999999999999</v>
      </c>
      <c r="V111" s="225">
        <f>ROUND(E111*U111,2)</f>
        <v>4.55</v>
      </c>
      <c r="W111" s="225"/>
      <c r="X111" s="225" t="s">
        <v>146</v>
      </c>
      <c r="Y111" s="225" t="s">
        <v>147</v>
      </c>
      <c r="Z111" s="215"/>
      <c r="AA111" s="215"/>
      <c r="AB111" s="215"/>
      <c r="AC111" s="215"/>
      <c r="AD111" s="215"/>
      <c r="AE111" s="215"/>
      <c r="AF111" s="215"/>
      <c r="AG111" s="215" t="s">
        <v>148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2" x14ac:dyDescent="0.2">
      <c r="A112" s="222"/>
      <c r="B112" s="223"/>
      <c r="C112" s="260" t="s">
        <v>286</v>
      </c>
      <c r="D112" s="226"/>
      <c r="E112" s="227">
        <v>25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152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">
      <c r="A113" s="239">
        <v>34</v>
      </c>
      <c r="B113" s="240" t="s">
        <v>287</v>
      </c>
      <c r="C113" s="258" t="s">
        <v>288</v>
      </c>
      <c r="D113" s="241" t="s">
        <v>200</v>
      </c>
      <c r="E113" s="242">
        <v>46.356999999999999</v>
      </c>
      <c r="F113" s="243"/>
      <c r="G113" s="244">
        <f>ROUND(E113*F113,2)</f>
        <v>0</v>
      </c>
      <c r="H113" s="243"/>
      <c r="I113" s="244">
        <f>ROUND(E113*H113,2)</f>
        <v>0</v>
      </c>
      <c r="J113" s="243"/>
      <c r="K113" s="244">
        <f>ROUND(E113*J113,2)</f>
        <v>0</v>
      </c>
      <c r="L113" s="244">
        <v>21</v>
      </c>
      <c r="M113" s="244">
        <f>G113*(1+L113/100)</f>
        <v>0</v>
      </c>
      <c r="N113" s="242">
        <v>4.7660000000000001E-2</v>
      </c>
      <c r="O113" s="242">
        <f>ROUND(E113*N113,2)</f>
        <v>2.21</v>
      </c>
      <c r="P113" s="242">
        <v>0</v>
      </c>
      <c r="Q113" s="242">
        <f>ROUND(E113*P113,2)</f>
        <v>0</v>
      </c>
      <c r="R113" s="244" t="s">
        <v>189</v>
      </c>
      <c r="S113" s="244" t="s">
        <v>144</v>
      </c>
      <c r="T113" s="245" t="s">
        <v>145</v>
      </c>
      <c r="U113" s="225">
        <v>0.84</v>
      </c>
      <c r="V113" s="225">
        <f>ROUND(E113*U113,2)</f>
        <v>38.94</v>
      </c>
      <c r="W113" s="225"/>
      <c r="X113" s="225" t="s">
        <v>146</v>
      </c>
      <c r="Y113" s="225" t="s">
        <v>147</v>
      </c>
      <c r="Z113" s="215"/>
      <c r="AA113" s="215"/>
      <c r="AB113" s="215"/>
      <c r="AC113" s="215"/>
      <c r="AD113" s="215"/>
      <c r="AE113" s="215"/>
      <c r="AF113" s="215"/>
      <c r="AG113" s="215" t="s">
        <v>148</v>
      </c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2" x14ac:dyDescent="0.2">
      <c r="A114" s="222"/>
      <c r="B114" s="223"/>
      <c r="C114" s="260" t="s">
        <v>289</v>
      </c>
      <c r="D114" s="226"/>
      <c r="E114" s="227">
        <v>46.356999999999999</v>
      </c>
      <c r="F114" s="225"/>
      <c r="G114" s="225"/>
      <c r="H114" s="225"/>
      <c r="I114" s="225"/>
      <c r="J114" s="225"/>
      <c r="K114" s="225"/>
      <c r="L114" s="225"/>
      <c r="M114" s="225"/>
      <c r="N114" s="224"/>
      <c r="O114" s="224"/>
      <c r="P114" s="224"/>
      <c r="Q114" s="224"/>
      <c r="R114" s="225"/>
      <c r="S114" s="225"/>
      <c r="T114" s="225"/>
      <c r="U114" s="225"/>
      <c r="V114" s="225"/>
      <c r="W114" s="225"/>
      <c r="X114" s="225"/>
      <c r="Y114" s="225"/>
      <c r="Z114" s="215"/>
      <c r="AA114" s="215"/>
      <c r="AB114" s="215"/>
      <c r="AC114" s="215"/>
      <c r="AD114" s="215"/>
      <c r="AE114" s="215"/>
      <c r="AF114" s="215"/>
      <c r="AG114" s="215" t="s">
        <v>152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39">
        <v>35</v>
      </c>
      <c r="B115" s="240" t="s">
        <v>290</v>
      </c>
      <c r="C115" s="258" t="s">
        <v>291</v>
      </c>
      <c r="D115" s="241" t="s">
        <v>200</v>
      </c>
      <c r="E115" s="242">
        <v>25</v>
      </c>
      <c r="F115" s="243"/>
      <c r="G115" s="244">
        <f>ROUND(E115*F115,2)</f>
        <v>0</v>
      </c>
      <c r="H115" s="243"/>
      <c r="I115" s="244">
        <f>ROUND(E115*H115,2)</f>
        <v>0</v>
      </c>
      <c r="J115" s="243"/>
      <c r="K115" s="244">
        <f>ROUND(E115*J115,2)</f>
        <v>0</v>
      </c>
      <c r="L115" s="244">
        <v>21</v>
      </c>
      <c r="M115" s="244">
        <f>G115*(1+L115/100)</f>
        <v>0</v>
      </c>
      <c r="N115" s="242">
        <v>5.3690000000000002E-2</v>
      </c>
      <c r="O115" s="242">
        <f>ROUND(E115*N115,2)</f>
        <v>1.34</v>
      </c>
      <c r="P115" s="242">
        <v>0</v>
      </c>
      <c r="Q115" s="242">
        <f>ROUND(E115*P115,2)</f>
        <v>0</v>
      </c>
      <c r="R115" s="244" t="s">
        <v>243</v>
      </c>
      <c r="S115" s="244" t="s">
        <v>144</v>
      </c>
      <c r="T115" s="245" t="s">
        <v>145</v>
      </c>
      <c r="U115" s="225">
        <v>1.17717</v>
      </c>
      <c r="V115" s="225">
        <f>ROUND(E115*U115,2)</f>
        <v>29.43</v>
      </c>
      <c r="W115" s="225"/>
      <c r="X115" s="225" t="s">
        <v>146</v>
      </c>
      <c r="Y115" s="225" t="s">
        <v>147</v>
      </c>
      <c r="Z115" s="215"/>
      <c r="AA115" s="215"/>
      <c r="AB115" s="215"/>
      <c r="AC115" s="215"/>
      <c r="AD115" s="215"/>
      <c r="AE115" s="215"/>
      <c r="AF115" s="215"/>
      <c r="AG115" s="215" t="s">
        <v>148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">
      <c r="A116" s="222"/>
      <c r="B116" s="223"/>
      <c r="C116" s="259" t="s">
        <v>292</v>
      </c>
      <c r="D116" s="246"/>
      <c r="E116" s="246"/>
      <c r="F116" s="246"/>
      <c r="G116" s="246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150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47" t="str">
        <f>C116</f>
        <v>okenního nebo dveřního, z pomocného pracovního lešení o výšce podlahy do 1900 mm a pro zatížení do 1,5 kPa,</v>
      </c>
      <c r="BB116" s="215"/>
      <c r="BC116" s="215"/>
      <c r="BD116" s="215"/>
      <c r="BE116" s="215"/>
      <c r="BF116" s="215"/>
      <c r="BG116" s="215"/>
      <c r="BH116" s="215"/>
    </row>
    <row r="117" spans="1:60" outlineLevel="2" x14ac:dyDescent="0.2">
      <c r="A117" s="222"/>
      <c r="B117" s="223"/>
      <c r="C117" s="260" t="s">
        <v>293</v>
      </c>
      <c r="D117" s="226"/>
      <c r="E117" s="227">
        <v>25</v>
      </c>
      <c r="F117" s="225"/>
      <c r="G117" s="225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5"/>
      <c r="AA117" s="215"/>
      <c r="AB117" s="215"/>
      <c r="AC117" s="215"/>
      <c r="AD117" s="215"/>
      <c r="AE117" s="215"/>
      <c r="AF117" s="215"/>
      <c r="AG117" s="215" t="s">
        <v>152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ht="22.5" outlineLevel="1" x14ac:dyDescent="0.2">
      <c r="A118" s="239">
        <v>36</v>
      </c>
      <c r="B118" s="240" t="s">
        <v>294</v>
      </c>
      <c r="C118" s="258" t="s">
        <v>295</v>
      </c>
      <c r="D118" s="241" t="s">
        <v>200</v>
      </c>
      <c r="E118" s="242">
        <v>2.4</v>
      </c>
      <c r="F118" s="243"/>
      <c r="G118" s="244">
        <f>ROUND(E118*F118,2)</f>
        <v>0</v>
      </c>
      <c r="H118" s="243"/>
      <c r="I118" s="244">
        <f>ROUND(E118*H118,2)</f>
        <v>0</v>
      </c>
      <c r="J118" s="243"/>
      <c r="K118" s="244">
        <f>ROUND(E118*J118,2)</f>
        <v>0</v>
      </c>
      <c r="L118" s="244">
        <v>21</v>
      </c>
      <c r="M118" s="244">
        <f>G118*(1+L118/100)</f>
        <v>0</v>
      </c>
      <c r="N118" s="242">
        <v>3.6700000000000001E-3</v>
      </c>
      <c r="O118" s="242">
        <f>ROUND(E118*N118,2)</f>
        <v>0.01</v>
      </c>
      <c r="P118" s="242">
        <v>0</v>
      </c>
      <c r="Q118" s="242">
        <f>ROUND(E118*P118,2)</f>
        <v>0</v>
      </c>
      <c r="R118" s="244" t="s">
        <v>189</v>
      </c>
      <c r="S118" s="244" t="s">
        <v>144</v>
      </c>
      <c r="T118" s="245" t="s">
        <v>145</v>
      </c>
      <c r="U118" s="225">
        <v>0.36199999999999999</v>
      </c>
      <c r="V118" s="225">
        <f>ROUND(E118*U118,2)</f>
        <v>0.87</v>
      </c>
      <c r="W118" s="225"/>
      <c r="X118" s="225" t="s">
        <v>146</v>
      </c>
      <c r="Y118" s="225" t="s">
        <v>147</v>
      </c>
      <c r="Z118" s="215"/>
      <c r="AA118" s="215"/>
      <c r="AB118" s="215"/>
      <c r="AC118" s="215"/>
      <c r="AD118" s="215"/>
      <c r="AE118" s="215"/>
      <c r="AF118" s="215"/>
      <c r="AG118" s="215" t="s">
        <v>148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">
      <c r="A119" s="222"/>
      <c r="B119" s="223"/>
      <c r="C119" s="260" t="s">
        <v>296</v>
      </c>
      <c r="D119" s="226"/>
      <c r="E119" s="227">
        <v>2.4</v>
      </c>
      <c r="F119" s="225"/>
      <c r="G119" s="225"/>
      <c r="H119" s="225"/>
      <c r="I119" s="225"/>
      <c r="J119" s="225"/>
      <c r="K119" s="225"/>
      <c r="L119" s="225"/>
      <c r="M119" s="225"/>
      <c r="N119" s="224"/>
      <c r="O119" s="224"/>
      <c r="P119" s="224"/>
      <c r="Q119" s="224"/>
      <c r="R119" s="225"/>
      <c r="S119" s="225"/>
      <c r="T119" s="225"/>
      <c r="U119" s="225"/>
      <c r="V119" s="225"/>
      <c r="W119" s="225"/>
      <c r="X119" s="225"/>
      <c r="Y119" s="225"/>
      <c r="Z119" s="215"/>
      <c r="AA119" s="215"/>
      <c r="AB119" s="215"/>
      <c r="AC119" s="215"/>
      <c r="AD119" s="215"/>
      <c r="AE119" s="215"/>
      <c r="AF119" s="215"/>
      <c r="AG119" s="215" t="s">
        <v>152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39">
        <v>37</v>
      </c>
      <c r="B120" s="240" t="s">
        <v>297</v>
      </c>
      <c r="C120" s="258" t="s">
        <v>298</v>
      </c>
      <c r="D120" s="241" t="s">
        <v>200</v>
      </c>
      <c r="E120" s="242">
        <v>138.846</v>
      </c>
      <c r="F120" s="243"/>
      <c r="G120" s="244">
        <f>ROUND(E120*F120,2)</f>
        <v>0</v>
      </c>
      <c r="H120" s="243"/>
      <c r="I120" s="244">
        <f>ROUND(E120*H120,2)</f>
        <v>0</v>
      </c>
      <c r="J120" s="243"/>
      <c r="K120" s="244">
        <f>ROUND(E120*J120,2)</f>
        <v>0</v>
      </c>
      <c r="L120" s="244">
        <v>21</v>
      </c>
      <c r="M120" s="244">
        <f>G120*(1+L120/100)</f>
        <v>0</v>
      </c>
      <c r="N120" s="242">
        <v>5.0729999999999997E-2</v>
      </c>
      <c r="O120" s="242">
        <f>ROUND(E120*N120,2)</f>
        <v>7.04</v>
      </c>
      <c r="P120" s="242">
        <v>0</v>
      </c>
      <c r="Q120" s="242">
        <f>ROUND(E120*P120,2)</f>
        <v>0</v>
      </c>
      <c r="R120" s="244" t="s">
        <v>189</v>
      </c>
      <c r="S120" s="244" t="s">
        <v>144</v>
      </c>
      <c r="T120" s="245" t="s">
        <v>145</v>
      </c>
      <c r="U120" s="225">
        <v>0.65400000000000003</v>
      </c>
      <c r="V120" s="225">
        <f>ROUND(E120*U120,2)</f>
        <v>90.81</v>
      </c>
      <c r="W120" s="225"/>
      <c r="X120" s="225" t="s">
        <v>146</v>
      </c>
      <c r="Y120" s="225" t="s">
        <v>147</v>
      </c>
      <c r="Z120" s="215"/>
      <c r="AA120" s="215"/>
      <c r="AB120" s="215"/>
      <c r="AC120" s="215"/>
      <c r="AD120" s="215"/>
      <c r="AE120" s="215"/>
      <c r="AF120" s="215"/>
      <c r="AG120" s="215" t="s">
        <v>148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">
      <c r="A121" s="222"/>
      <c r="B121" s="223"/>
      <c r="C121" s="260" t="s">
        <v>299</v>
      </c>
      <c r="D121" s="226"/>
      <c r="E121" s="227">
        <v>129.846</v>
      </c>
      <c r="F121" s="225"/>
      <c r="G121" s="225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5"/>
      <c r="AA121" s="215"/>
      <c r="AB121" s="215"/>
      <c r="AC121" s="215"/>
      <c r="AD121" s="215"/>
      <c r="AE121" s="215"/>
      <c r="AF121" s="215"/>
      <c r="AG121" s="215" t="s">
        <v>152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3" x14ac:dyDescent="0.2">
      <c r="A122" s="222"/>
      <c r="B122" s="223"/>
      <c r="C122" s="260" t="s">
        <v>300</v>
      </c>
      <c r="D122" s="226"/>
      <c r="E122" s="227">
        <v>9</v>
      </c>
      <c r="F122" s="225"/>
      <c r="G122" s="225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5"/>
      <c r="AA122" s="215"/>
      <c r="AB122" s="215"/>
      <c r="AC122" s="215"/>
      <c r="AD122" s="215"/>
      <c r="AE122" s="215"/>
      <c r="AF122" s="215"/>
      <c r="AG122" s="215" t="s">
        <v>152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x14ac:dyDescent="0.2">
      <c r="A123" s="232" t="s">
        <v>138</v>
      </c>
      <c r="B123" s="233" t="s">
        <v>82</v>
      </c>
      <c r="C123" s="257" t="s">
        <v>83</v>
      </c>
      <c r="D123" s="234"/>
      <c r="E123" s="235"/>
      <c r="F123" s="236"/>
      <c r="G123" s="236">
        <f>SUMIF(AG124:AG143,"&lt;&gt;NOR",G124:G143)</f>
        <v>0</v>
      </c>
      <c r="H123" s="236"/>
      <c r="I123" s="236">
        <f>SUM(I124:I143)</f>
        <v>0</v>
      </c>
      <c r="J123" s="236"/>
      <c r="K123" s="236">
        <f>SUM(K124:K143)</f>
        <v>0</v>
      </c>
      <c r="L123" s="236"/>
      <c r="M123" s="236">
        <f>SUM(M124:M143)</f>
        <v>0</v>
      </c>
      <c r="N123" s="235"/>
      <c r="O123" s="235">
        <f>SUM(O124:O143)</f>
        <v>9.08</v>
      </c>
      <c r="P123" s="235"/>
      <c r="Q123" s="235">
        <f>SUM(Q124:Q143)</f>
        <v>0</v>
      </c>
      <c r="R123" s="236"/>
      <c r="S123" s="236"/>
      <c r="T123" s="237"/>
      <c r="U123" s="231"/>
      <c r="V123" s="231">
        <f>SUM(V124:V143)</f>
        <v>33.4</v>
      </c>
      <c r="W123" s="231"/>
      <c r="X123" s="231"/>
      <c r="Y123" s="231"/>
      <c r="AG123" t="s">
        <v>139</v>
      </c>
    </row>
    <row r="124" spans="1:60" outlineLevel="1" x14ac:dyDescent="0.2">
      <c r="A124" s="239">
        <v>38</v>
      </c>
      <c r="B124" s="240" t="s">
        <v>301</v>
      </c>
      <c r="C124" s="258" t="s">
        <v>302</v>
      </c>
      <c r="D124" s="241" t="s">
        <v>142</v>
      </c>
      <c r="E124" s="242">
        <v>1.68885</v>
      </c>
      <c r="F124" s="243"/>
      <c r="G124" s="244">
        <f>ROUND(E124*F124,2)</f>
        <v>0</v>
      </c>
      <c r="H124" s="243"/>
      <c r="I124" s="244">
        <f>ROUND(E124*H124,2)</f>
        <v>0</v>
      </c>
      <c r="J124" s="243"/>
      <c r="K124" s="244">
        <f>ROUND(E124*J124,2)</f>
        <v>0</v>
      </c>
      <c r="L124" s="244">
        <v>21</v>
      </c>
      <c r="M124" s="244">
        <f>G124*(1+L124/100)</f>
        <v>0</v>
      </c>
      <c r="N124" s="242">
        <v>2.5249999999999999</v>
      </c>
      <c r="O124" s="242">
        <f>ROUND(E124*N124,2)</f>
        <v>4.26</v>
      </c>
      <c r="P124" s="242">
        <v>0</v>
      </c>
      <c r="Q124" s="242">
        <f>ROUND(E124*P124,2)</f>
        <v>0</v>
      </c>
      <c r="R124" s="244" t="s">
        <v>189</v>
      </c>
      <c r="S124" s="244" t="s">
        <v>144</v>
      </c>
      <c r="T124" s="245" t="s">
        <v>145</v>
      </c>
      <c r="U124" s="225">
        <v>3.2130000000000001</v>
      </c>
      <c r="V124" s="225">
        <f>ROUND(E124*U124,2)</f>
        <v>5.43</v>
      </c>
      <c r="W124" s="225"/>
      <c r="X124" s="225" t="s">
        <v>146</v>
      </c>
      <c r="Y124" s="225" t="s">
        <v>147</v>
      </c>
      <c r="Z124" s="215"/>
      <c r="AA124" s="215"/>
      <c r="AB124" s="215"/>
      <c r="AC124" s="215"/>
      <c r="AD124" s="215"/>
      <c r="AE124" s="215"/>
      <c r="AF124" s="215"/>
      <c r="AG124" s="215" t="s">
        <v>148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">
      <c r="A125" s="222"/>
      <c r="B125" s="223"/>
      <c r="C125" s="259" t="s">
        <v>303</v>
      </c>
      <c r="D125" s="246"/>
      <c r="E125" s="246"/>
      <c r="F125" s="246"/>
      <c r="G125" s="246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150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2" x14ac:dyDescent="0.2">
      <c r="A126" s="222"/>
      <c r="B126" s="223"/>
      <c r="C126" s="260" t="s">
        <v>304</v>
      </c>
      <c r="D126" s="226"/>
      <c r="E126" s="227">
        <v>0.47909000000000002</v>
      </c>
      <c r="F126" s="225"/>
      <c r="G126" s="225"/>
      <c r="H126" s="225"/>
      <c r="I126" s="225"/>
      <c r="J126" s="225"/>
      <c r="K126" s="225"/>
      <c r="L126" s="225"/>
      <c r="M126" s="225"/>
      <c r="N126" s="224"/>
      <c r="O126" s="224"/>
      <c r="P126" s="224"/>
      <c r="Q126" s="224"/>
      <c r="R126" s="225"/>
      <c r="S126" s="225"/>
      <c r="T126" s="225"/>
      <c r="U126" s="225"/>
      <c r="V126" s="225"/>
      <c r="W126" s="225"/>
      <c r="X126" s="225"/>
      <c r="Y126" s="225"/>
      <c r="Z126" s="215"/>
      <c r="AA126" s="215"/>
      <c r="AB126" s="215"/>
      <c r="AC126" s="215"/>
      <c r="AD126" s="215"/>
      <c r="AE126" s="215"/>
      <c r="AF126" s="215"/>
      <c r="AG126" s="215" t="s">
        <v>152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3" x14ac:dyDescent="0.2">
      <c r="A127" s="222"/>
      <c r="B127" s="223"/>
      <c r="C127" s="260" t="s">
        <v>305</v>
      </c>
      <c r="D127" s="226"/>
      <c r="E127" s="227">
        <v>0.36976999999999999</v>
      </c>
      <c r="F127" s="225"/>
      <c r="G127" s="22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152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3" x14ac:dyDescent="0.2">
      <c r="A128" s="222"/>
      <c r="B128" s="223"/>
      <c r="C128" s="260" t="s">
        <v>306</v>
      </c>
      <c r="D128" s="226"/>
      <c r="E128" s="227">
        <v>0.84</v>
      </c>
      <c r="F128" s="225"/>
      <c r="G128" s="225"/>
      <c r="H128" s="225"/>
      <c r="I128" s="225"/>
      <c r="J128" s="225"/>
      <c r="K128" s="225"/>
      <c r="L128" s="225"/>
      <c r="M128" s="225"/>
      <c r="N128" s="224"/>
      <c r="O128" s="224"/>
      <c r="P128" s="224"/>
      <c r="Q128" s="224"/>
      <c r="R128" s="225"/>
      <c r="S128" s="225"/>
      <c r="T128" s="225"/>
      <c r="U128" s="225"/>
      <c r="V128" s="225"/>
      <c r="W128" s="225"/>
      <c r="X128" s="225"/>
      <c r="Y128" s="225"/>
      <c r="Z128" s="215"/>
      <c r="AA128" s="215"/>
      <c r="AB128" s="215"/>
      <c r="AC128" s="215"/>
      <c r="AD128" s="215"/>
      <c r="AE128" s="215"/>
      <c r="AF128" s="215"/>
      <c r="AG128" s="215" t="s">
        <v>152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">
      <c r="A129" s="239">
        <v>39</v>
      </c>
      <c r="B129" s="240" t="s">
        <v>307</v>
      </c>
      <c r="C129" s="258" t="s">
        <v>308</v>
      </c>
      <c r="D129" s="241" t="s">
        <v>142</v>
      </c>
      <c r="E129" s="242">
        <v>1.68885</v>
      </c>
      <c r="F129" s="243"/>
      <c r="G129" s="244">
        <f>ROUND(E129*F129,2)</f>
        <v>0</v>
      </c>
      <c r="H129" s="243"/>
      <c r="I129" s="244">
        <f>ROUND(E129*H129,2)</f>
        <v>0</v>
      </c>
      <c r="J129" s="243"/>
      <c r="K129" s="244">
        <f>ROUND(E129*J129,2)</f>
        <v>0</v>
      </c>
      <c r="L129" s="244">
        <v>21</v>
      </c>
      <c r="M129" s="244">
        <f>G129*(1+L129/100)</f>
        <v>0</v>
      </c>
      <c r="N129" s="242">
        <v>0</v>
      </c>
      <c r="O129" s="242">
        <f>ROUND(E129*N129,2)</f>
        <v>0</v>
      </c>
      <c r="P129" s="242">
        <v>0</v>
      </c>
      <c r="Q129" s="242">
        <f>ROUND(E129*P129,2)</f>
        <v>0</v>
      </c>
      <c r="R129" s="244" t="s">
        <v>189</v>
      </c>
      <c r="S129" s="244" t="s">
        <v>144</v>
      </c>
      <c r="T129" s="245" t="s">
        <v>145</v>
      </c>
      <c r="U129" s="225">
        <v>0.41</v>
      </c>
      <c r="V129" s="225">
        <f>ROUND(E129*U129,2)</f>
        <v>0.69</v>
      </c>
      <c r="W129" s="225"/>
      <c r="X129" s="225" t="s">
        <v>146</v>
      </c>
      <c r="Y129" s="225" t="s">
        <v>147</v>
      </c>
      <c r="Z129" s="215"/>
      <c r="AA129" s="215"/>
      <c r="AB129" s="215"/>
      <c r="AC129" s="215"/>
      <c r="AD129" s="215"/>
      <c r="AE129" s="215"/>
      <c r="AF129" s="215"/>
      <c r="AG129" s="215" t="s">
        <v>148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2" x14ac:dyDescent="0.2">
      <c r="A130" s="222"/>
      <c r="B130" s="223"/>
      <c r="C130" s="259" t="s">
        <v>309</v>
      </c>
      <c r="D130" s="246"/>
      <c r="E130" s="246"/>
      <c r="F130" s="246"/>
      <c r="G130" s="246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5"/>
      <c r="AA130" s="215"/>
      <c r="AB130" s="215"/>
      <c r="AC130" s="215"/>
      <c r="AD130" s="215"/>
      <c r="AE130" s="215"/>
      <c r="AF130" s="215"/>
      <c r="AG130" s="215" t="s">
        <v>150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2" x14ac:dyDescent="0.2">
      <c r="A131" s="222"/>
      <c r="B131" s="223"/>
      <c r="C131" s="260" t="s">
        <v>310</v>
      </c>
      <c r="D131" s="226"/>
      <c r="E131" s="227"/>
      <c r="F131" s="225"/>
      <c r="G131" s="22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5"/>
      <c r="AA131" s="215"/>
      <c r="AB131" s="215"/>
      <c r="AC131" s="215"/>
      <c r="AD131" s="215"/>
      <c r="AE131" s="215"/>
      <c r="AF131" s="215"/>
      <c r="AG131" s="215" t="s">
        <v>152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3" x14ac:dyDescent="0.2">
      <c r="A132" s="222"/>
      <c r="B132" s="223"/>
      <c r="C132" s="260" t="s">
        <v>311</v>
      </c>
      <c r="D132" s="226"/>
      <c r="E132" s="227">
        <v>1.68885</v>
      </c>
      <c r="F132" s="225"/>
      <c r="G132" s="225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152</v>
      </c>
      <c r="AH132" s="215">
        <v>5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ht="22.5" outlineLevel="1" x14ac:dyDescent="0.2">
      <c r="A133" s="239">
        <v>40</v>
      </c>
      <c r="B133" s="240" t="s">
        <v>312</v>
      </c>
      <c r="C133" s="258" t="s">
        <v>313</v>
      </c>
      <c r="D133" s="241" t="s">
        <v>177</v>
      </c>
      <c r="E133" s="242">
        <v>4.7039999999999998E-2</v>
      </c>
      <c r="F133" s="243"/>
      <c r="G133" s="244">
        <f>ROUND(E133*F133,2)</f>
        <v>0</v>
      </c>
      <c r="H133" s="243"/>
      <c r="I133" s="244">
        <f>ROUND(E133*H133,2)</f>
        <v>0</v>
      </c>
      <c r="J133" s="243"/>
      <c r="K133" s="244">
        <f>ROUND(E133*J133,2)</f>
        <v>0</v>
      </c>
      <c r="L133" s="244">
        <v>21</v>
      </c>
      <c r="M133" s="244">
        <f>G133*(1+L133/100)</f>
        <v>0</v>
      </c>
      <c r="N133" s="242">
        <v>1.0662499999999999</v>
      </c>
      <c r="O133" s="242">
        <f>ROUND(E133*N133,2)</f>
        <v>0.05</v>
      </c>
      <c r="P133" s="242">
        <v>0</v>
      </c>
      <c r="Q133" s="242">
        <f>ROUND(E133*P133,2)</f>
        <v>0</v>
      </c>
      <c r="R133" s="244" t="s">
        <v>189</v>
      </c>
      <c r="S133" s="244" t="s">
        <v>144</v>
      </c>
      <c r="T133" s="245" t="s">
        <v>145</v>
      </c>
      <c r="U133" s="225">
        <v>15.231</v>
      </c>
      <c r="V133" s="225">
        <f>ROUND(E133*U133,2)</f>
        <v>0.72</v>
      </c>
      <c r="W133" s="225"/>
      <c r="X133" s="225" t="s">
        <v>146</v>
      </c>
      <c r="Y133" s="225" t="s">
        <v>147</v>
      </c>
      <c r="Z133" s="215"/>
      <c r="AA133" s="215"/>
      <c r="AB133" s="215"/>
      <c r="AC133" s="215"/>
      <c r="AD133" s="215"/>
      <c r="AE133" s="215"/>
      <c r="AF133" s="215"/>
      <c r="AG133" s="215" t="s">
        <v>148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2" x14ac:dyDescent="0.2">
      <c r="A134" s="222"/>
      <c r="B134" s="223"/>
      <c r="C134" s="259" t="s">
        <v>212</v>
      </c>
      <c r="D134" s="246"/>
      <c r="E134" s="246"/>
      <c r="F134" s="246"/>
      <c r="G134" s="246"/>
      <c r="H134" s="225"/>
      <c r="I134" s="225"/>
      <c r="J134" s="225"/>
      <c r="K134" s="225"/>
      <c r="L134" s="225"/>
      <c r="M134" s="225"/>
      <c r="N134" s="224"/>
      <c r="O134" s="224"/>
      <c r="P134" s="224"/>
      <c r="Q134" s="224"/>
      <c r="R134" s="225"/>
      <c r="S134" s="225"/>
      <c r="T134" s="225"/>
      <c r="U134" s="225"/>
      <c r="V134" s="225"/>
      <c r="W134" s="225"/>
      <c r="X134" s="225"/>
      <c r="Y134" s="225"/>
      <c r="Z134" s="215"/>
      <c r="AA134" s="215"/>
      <c r="AB134" s="215"/>
      <c r="AC134" s="215"/>
      <c r="AD134" s="215"/>
      <c r="AE134" s="215"/>
      <c r="AF134" s="215"/>
      <c r="AG134" s="215" t="s">
        <v>150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2" x14ac:dyDescent="0.2">
      <c r="A135" s="222"/>
      <c r="B135" s="223"/>
      <c r="C135" s="260" t="s">
        <v>314</v>
      </c>
      <c r="D135" s="226"/>
      <c r="E135" s="227">
        <v>4.7039999999999998E-2</v>
      </c>
      <c r="F135" s="225"/>
      <c r="G135" s="225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5"/>
      <c r="AA135" s="215"/>
      <c r="AB135" s="215"/>
      <c r="AC135" s="215"/>
      <c r="AD135" s="215"/>
      <c r="AE135" s="215"/>
      <c r="AF135" s="215"/>
      <c r="AG135" s="215" t="s">
        <v>152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39">
        <v>41</v>
      </c>
      <c r="B136" s="240" t="s">
        <v>315</v>
      </c>
      <c r="C136" s="258" t="s">
        <v>316</v>
      </c>
      <c r="D136" s="241" t="s">
        <v>200</v>
      </c>
      <c r="E136" s="242">
        <v>50.1</v>
      </c>
      <c r="F136" s="243"/>
      <c r="G136" s="244">
        <f>ROUND(E136*F136,2)</f>
        <v>0</v>
      </c>
      <c r="H136" s="243"/>
      <c r="I136" s="244">
        <f>ROUND(E136*H136,2)</f>
        <v>0</v>
      </c>
      <c r="J136" s="243"/>
      <c r="K136" s="244">
        <f>ROUND(E136*J136,2)</f>
        <v>0</v>
      </c>
      <c r="L136" s="244">
        <v>21</v>
      </c>
      <c r="M136" s="244">
        <f>G136*(1+L136/100)</f>
        <v>0</v>
      </c>
      <c r="N136" s="242">
        <v>9.5000000000000001E-2</v>
      </c>
      <c r="O136" s="242">
        <f>ROUND(E136*N136,2)</f>
        <v>4.76</v>
      </c>
      <c r="P136" s="242">
        <v>0</v>
      </c>
      <c r="Q136" s="242">
        <f>ROUND(E136*P136,2)</f>
        <v>0</v>
      </c>
      <c r="R136" s="244" t="s">
        <v>189</v>
      </c>
      <c r="S136" s="244" t="s">
        <v>144</v>
      </c>
      <c r="T136" s="245" t="s">
        <v>145</v>
      </c>
      <c r="U136" s="225">
        <v>0.47</v>
      </c>
      <c r="V136" s="225">
        <f>ROUND(E136*U136,2)</f>
        <v>23.55</v>
      </c>
      <c r="W136" s="225"/>
      <c r="X136" s="225" t="s">
        <v>146</v>
      </c>
      <c r="Y136" s="225" t="s">
        <v>147</v>
      </c>
      <c r="Z136" s="215"/>
      <c r="AA136" s="215"/>
      <c r="AB136" s="215"/>
      <c r="AC136" s="215"/>
      <c r="AD136" s="215"/>
      <c r="AE136" s="215"/>
      <c r="AF136" s="215"/>
      <c r="AG136" s="215" t="s">
        <v>148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">
      <c r="A137" s="222"/>
      <c r="B137" s="223"/>
      <c r="C137" s="259" t="s">
        <v>317</v>
      </c>
      <c r="D137" s="246"/>
      <c r="E137" s="246"/>
      <c r="F137" s="246"/>
      <c r="G137" s="246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150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2" x14ac:dyDescent="0.2">
      <c r="A138" s="222"/>
      <c r="B138" s="223"/>
      <c r="C138" s="260" t="s">
        <v>318</v>
      </c>
      <c r="D138" s="226"/>
      <c r="E138" s="227">
        <v>13.5</v>
      </c>
      <c r="F138" s="225"/>
      <c r="G138" s="225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5"/>
      <c r="AA138" s="215"/>
      <c r="AB138" s="215"/>
      <c r="AC138" s="215"/>
      <c r="AD138" s="215"/>
      <c r="AE138" s="215"/>
      <c r="AF138" s="215"/>
      <c r="AG138" s="215" t="s">
        <v>152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">
      <c r="A139" s="222"/>
      <c r="B139" s="223"/>
      <c r="C139" s="260" t="s">
        <v>319</v>
      </c>
      <c r="D139" s="226"/>
      <c r="E139" s="227">
        <v>24.6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152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3" x14ac:dyDescent="0.2">
      <c r="A140" s="222"/>
      <c r="B140" s="223"/>
      <c r="C140" s="260" t="s">
        <v>320</v>
      </c>
      <c r="D140" s="226"/>
      <c r="E140" s="227">
        <v>12</v>
      </c>
      <c r="F140" s="225"/>
      <c r="G140" s="225"/>
      <c r="H140" s="225"/>
      <c r="I140" s="225"/>
      <c r="J140" s="225"/>
      <c r="K140" s="225"/>
      <c r="L140" s="225"/>
      <c r="M140" s="225"/>
      <c r="N140" s="224"/>
      <c r="O140" s="224"/>
      <c r="P140" s="224"/>
      <c r="Q140" s="224"/>
      <c r="R140" s="225"/>
      <c r="S140" s="225"/>
      <c r="T140" s="225"/>
      <c r="U140" s="225"/>
      <c r="V140" s="225"/>
      <c r="W140" s="225"/>
      <c r="X140" s="225"/>
      <c r="Y140" s="225"/>
      <c r="Z140" s="215"/>
      <c r="AA140" s="215"/>
      <c r="AB140" s="215"/>
      <c r="AC140" s="215"/>
      <c r="AD140" s="215"/>
      <c r="AE140" s="215"/>
      <c r="AF140" s="215"/>
      <c r="AG140" s="215" t="s">
        <v>152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1" x14ac:dyDescent="0.2">
      <c r="A141" s="239">
        <v>42</v>
      </c>
      <c r="B141" s="240" t="s">
        <v>321</v>
      </c>
      <c r="C141" s="258" t="s">
        <v>322</v>
      </c>
      <c r="D141" s="241" t="s">
        <v>200</v>
      </c>
      <c r="E141" s="242">
        <v>50.1</v>
      </c>
      <c r="F141" s="243"/>
      <c r="G141" s="244">
        <f>ROUND(E141*F141,2)</f>
        <v>0</v>
      </c>
      <c r="H141" s="243"/>
      <c r="I141" s="244">
        <f>ROUND(E141*H141,2)</f>
        <v>0</v>
      </c>
      <c r="J141" s="243"/>
      <c r="K141" s="244">
        <f>ROUND(E141*J141,2)</f>
        <v>0</v>
      </c>
      <c r="L141" s="244">
        <v>21</v>
      </c>
      <c r="M141" s="244">
        <f>G141*(1+L141/100)</f>
        <v>0</v>
      </c>
      <c r="N141" s="242">
        <v>1.2999999999999999E-4</v>
      </c>
      <c r="O141" s="242">
        <f>ROUND(E141*N141,2)</f>
        <v>0.01</v>
      </c>
      <c r="P141" s="242">
        <v>0</v>
      </c>
      <c r="Q141" s="242">
        <f>ROUND(E141*P141,2)</f>
        <v>0</v>
      </c>
      <c r="R141" s="244" t="s">
        <v>189</v>
      </c>
      <c r="S141" s="244" t="s">
        <v>144</v>
      </c>
      <c r="T141" s="245" t="s">
        <v>145</v>
      </c>
      <c r="U141" s="225">
        <v>0.06</v>
      </c>
      <c r="V141" s="225">
        <f>ROUND(E141*U141,2)</f>
        <v>3.01</v>
      </c>
      <c r="W141" s="225"/>
      <c r="X141" s="225" t="s">
        <v>146</v>
      </c>
      <c r="Y141" s="225" t="s">
        <v>147</v>
      </c>
      <c r="Z141" s="215"/>
      <c r="AA141" s="215"/>
      <c r="AB141" s="215"/>
      <c r="AC141" s="215"/>
      <c r="AD141" s="215"/>
      <c r="AE141" s="215"/>
      <c r="AF141" s="215"/>
      <c r="AG141" s="215" t="s">
        <v>148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2" x14ac:dyDescent="0.2">
      <c r="A142" s="222"/>
      <c r="B142" s="223"/>
      <c r="C142" s="260" t="s">
        <v>323</v>
      </c>
      <c r="D142" s="226"/>
      <c r="E142" s="227"/>
      <c r="F142" s="225"/>
      <c r="G142" s="22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5"/>
      <c r="AA142" s="215"/>
      <c r="AB142" s="215"/>
      <c r="AC142" s="215"/>
      <c r="AD142" s="215"/>
      <c r="AE142" s="215"/>
      <c r="AF142" s="215"/>
      <c r="AG142" s="215" t="s">
        <v>152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3" x14ac:dyDescent="0.2">
      <c r="A143" s="222"/>
      <c r="B143" s="223"/>
      <c r="C143" s="260" t="s">
        <v>324</v>
      </c>
      <c r="D143" s="226"/>
      <c r="E143" s="227">
        <v>50.1</v>
      </c>
      <c r="F143" s="225"/>
      <c r="G143" s="225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5"/>
      <c r="AA143" s="215"/>
      <c r="AB143" s="215"/>
      <c r="AC143" s="215"/>
      <c r="AD143" s="215"/>
      <c r="AE143" s="215"/>
      <c r="AF143" s="215"/>
      <c r="AG143" s="215" t="s">
        <v>152</v>
      </c>
      <c r="AH143" s="215">
        <v>5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x14ac:dyDescent="0.2">
      <c r="A144" s="232" t="s">
        <v>138</v>
      </c>
      <c r="B144" s="233" t="s">
        <v>84</v>
      </c>
      <c r="C144" s="257" t="s">
        <v>85</v>
      </c>
      <c r="D144" s="234"/>
      <c r="E144" s="235"/>
      <c r="F144" s="236"/>
      <c r="G144" s="236">
        <f>SUMIF(AG145:AG156,"&lt;&gt;NOR",G145:G156)</f>
        <v>0</v>
      </c>
      <c r="H144" s="236"/>
      <c r="I144" s="236">
        <f>SUM(I145:I156)</f>
        <v>0</v>
      </c>
      <c r="J144" s="236"/>
      <c r="K144" s="236">
        <f>SUM(K145:K156)</f>
        <v>0</v>
      </c>
      <c r="L144" s="236"/>
      <c r="M144" s="236">
        <f>SUM(M145:M156)</f>
        <v>0</v>
      </c>
      <c r="N144" s="235"/>
      <c r="O144" s="235">
        <f>SUM(O145:O156)</f>
        <v>1.69</v>
      </c>
      <c r="P144" s="235"/>
      <c r="Q144" s="235">
        <f>SUM(Q145:Q156)</f>
        <v>0</v>
      </c>
      <c r="R144" s="236"/>
      <c r="S144" s="236"/>
      <c r="T144" s="237"/>
      <c r="U144" s="231"/>
      <c r="V144" s="231">
        <f>SUM(V145:V156)</f>
        <v>35.86</v>
      </c>
      <c r="W144" s="231"/>
      <c r="X144" s="231"/>
      <c r="Y144" s="231"/>
      <c r="AG144" t="s">
        <v>139</v>
      </c>
    </row>
    <row r="145" spans="1:60" outlineLevel="1" x14ac:dyDescent="0.2">
      <c r="A145" s="239">
        <v>43</v>
      </c>
      <c r="B145" s="240" t="s">
        <v>325</v>
      </c>
      <c r="C145" s="258" t="s">
        <v>326</v>
      </c>
      <c r="D145" s="241" t="s">
        <v>200</v>
      </c>
      <c r="E145" s="242">
        <v>37.5</v>
      </c>
      <c r="F145" s="243"/>
      <c r="G145" s="244">
        <f>ROUND(E145*F145,2)</f>
        <v>0</v>
      </c>
      <c r="H145" s="243"/>
      <c r="I145" s="244">
        <f>ROUND(E145*H145,2)</f>
        <v>0</v>
      </c>
      <c r="J145" s="243"/>
      <c r="K145" s="244">
        <f>ROUND(E145*J145,2)</f>
        <v>0</v>
      </c>
      <c r="L145" s="244">
        <v>21</v>
      </c>
      <c r="M145" s="244">
        <f>G145*(1+L145/100)</f>
        <v>0</v>
      </c>
      <c r="N145" s="242">
        <v>1.58E-3</v>
      </c>
      <c r="O145" s="242">
        <f>ROUND(E145*N145,2)</f>
        <v>0.06</v>
      </c>
      <c r="P145" s="242">
        <v>0</v>
      </c>
      <c r="Q145" s="242">
        <f>ROUND(E145*P145,2)</f>
        <v>0</v>
      </c>
      <c r="R145" s="244" t="s">
        <v>327</v>
      </c>
      <c r="S145" s="244" t="s">
        <v>144</v>
      </c>
      <c r="T145" s="245" t="s">
        <v>145</v>
      </c>
      <c r="U145" s="225">
        <v>0.214</v>
      </c>
      <c r="V145" s="225">
        <f>ROUND(E145*U145,2)</f>
        <v>8.0299999999999994</v>
      </c>
      <c r="W145" s="225"/>
      <c r="X145" s="225" t="s">
        <v>146</v>
      </c>
      <c r="Y145" s="225" t="s">
        <v>147</v>
      </c>
      <c r="Z145" s="215"/>
      <c r="AA145" s="215"/>
      <c r="AB145" s="215"/>
      <c r="AC145" s="215"/>
      <c r="AD145" s="215"/>
      <c r="AE145" s="215"/>
      <c r="AF145" s="215"/>
      <c r="AG145" s="215" t="s">
        <v>148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2" x14ac:dyDescent="0.2">
      <c r="A146" s="222"/>
      <c r="B146" s="223"/>
      <c r="C146" s="260" t="s">
        <v>328</v>
      </c>
      <c r="D146" s="226"/>
      <c r="E146" s="227">
        <v>37.5</v>
      </c>
      <c r="F146" s="225"/>
      <c r="G146" s="225"/>
      <c r="H146" s="225"/>
      <c r="I146" s="225"/>
      <c r="J146" s="225"/>
      <c r="K146" s="225"/>
      <c r="L146" s="225"/>
      <c r="M146" s="225"/>
      <c r="N146" s="224"/>
      <c r="O146" s="224"/>
      <c r="P146" s="224"/>
      <c r="Q146" s="224"/>
      <c r="R146" s="225"/>
      <c r="S146" s="225"/>
      <c r="T146" s="225"/>
      <c r="U146" s="225"/>
      <c r="V146" s="225"/>
      <c r="W146" s="225"/>
      <c r="X146" s="225"/>
      <c r="Y146" s="225"/>
      <c r="Z146" s="215"/>
      <c r="AA146" s="215"/>
      <c r="AB146" s="215"/>
      <c r="AC146" s="215"/>
      <c r="AD146" s="215"/>
      <c r="AE146" s="215"/>
      <c r="AF146" s="215"/>
      <c r="AG146" s="215" t="s">
        <v>152</v>
      </c>
      <c r="AH146" s="215">
        <v>0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ht="22.5" outlineLevel="1" x14ac:dyDescent="0.2">
      <c r="A147" s="239">
        <v>44</v>
      </c>
      <c r="B147" s="240" t="s">
        <v>329</v>
      </c>
      <c r="C147" s="258" t="s">
        <v>330</v>
      </c>
      <c r="D147" s="241" t="s">
        <v>200</v>
      </c>
      <c r="E147" s="242">
        <v>96.6</v>
      </c>
      <c r="F147" s="243"/>
      <c r="G147" s="244">
        <f>ROUND(E147*F147,2)</f>
        <v>0</v>
      </c>
      <c r="H147" s="243"/>
      <c r="I147" s="244">
        <f>ROUND(E147*H147,2)</f>
        <v>0</v>
      </c>
      <c r="J147" s="243"/>
      <c r="K147" s="244">
        <f>ROUND(E147*J147,2)</f>
        <v>0</v>
      </c>
      <c r="L147" s="244">
        <v>21</v>
      </c>
      <c r="M147" s="244">
        <f>G147*(1+L147/100)</f>
        <v>0</v>
      </c>
      <c r="N147" s="242">
        <v>1.6910000000000001E-2</v>
      </c>
      <c r="O147" s="242">
        <f>ROUND(E147*N147,2)</f>
        <v>1.63</v>
      </c>
      <c r="P147" s="242">
        <v>0</v>
      </c>
      <c r="Q147" s="242">
        <f>ROUND(E147*P147,2)</f>
        <v>0</v>
      </c>
      <c r="R147" s="244" t="s">
        <v>327</v>
      </c>
      <c r="S147" s="244" t="s">
        <v>144</v>
      </c>
      <c r="T147" s="245" t="s">
        <v>145</v>
      </c>
      <c r="U147" s="225">
        <v>0.14699999999999999</v>
      </c>
      <c r="V147" s="225">
        <f>ROUND(E147*U147,2)</f>
        <v>14.2</v>
      </c>
      <c r="W147" s="225"/>
      <c r="X147" s="225" t="s">
        <v>146</v>
      </c>
      <c r="Y147" s="225" t="s">
        <v>147</v>
      </c>
      <c r="Z147" s="215"/>
      <c r="AA147" s="215"/>
      <c r="AB147" s="215"/>
      <c r="AC147" s="215"/>
      <c r="AD147" s="215"/>
      <c r="AE147" s="215"/>
      <c r="AF147" s="215"/>
      <c r="AG147" s="215" t="s">
        <v>148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2" x14ac:dyDescent="0.2">
      <c r="A148" s="222"/>
      <c r="B148" s="223"/>
      <c r="C148" s="260" t="s">
        <v>331</v>
      </c>
      <c r="D148" s="226"/>
      <c r="E148" s="227">
        <v>96.6</v>
      </c>
      <c r="F148" s="225"/>
      <c r="G148" s="225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152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1" x14ac:dyDescent="0.2">
      <c r="A149" s="239">
        <v>45</v>
      </c>
      <c r="B149" s="240" t="s">
        <v>332</v>
      </c>
      <c r="C149" s="258" t="s">
        <v>333</v>
      </c>
      <c r="D149" s="241" t="s">
        <v>200</v>
      </c>
      <c r="E149" s="242">
        <v>193.2</v>
      </c>
      <c r="F149" s="243"/>
      <c r="G149" s="244">
        <f>ROUND(E149*F149,2)</f>
        <v>0</v>
      </c>
      <c r="H149" s="243"/>
      <c r="I149" s="244">
        <f>ROUND(E149*H149,2)</f>
        <v>0</v>
      </c>
      <c r="J149" s="243"/>
      <c r="K149" s="244">
        <f>ROUND(E149*J149,2)</f>
        <v>0</v>
      </c>
      <c r="L149" s="244">
        <v>21</v>
      </c>
      <c r="M149" s="244">
        <f>G149*(1+L149/100)</f>
        <v>0</v>
      </c>
      <c r="N149" s="242">
        <v>0</v>
      </c>
      <c r="O149" s="242">
        <f>ROUND(E149*N149,2)</f>
        <v>0</v>
      </c>
      <c r="P149" s="242">
        <v>0</v>
      </c>
      <c r="Q149" s="242">
        <f>ROUND(E149*P149,2)</f>
        <v>0</v>
      </c>
      <c r="R149" s="244" t="s">
        <v>327</v>
      </c>
      <c r="S149" s="244" t="s">
        <v>144</v>
      </c>
      <c r="T149" s="245" t="s">
        <v>145</v>
      </c>
      <c r="U149" s="225">
        <v>2E-3</v>
      </c>
      <c r="V149" s="225">
        <f>ROUND(E149*U149,2)</f>
        <v>0.39</v>
      </c>
      <c r="W149" s="225"/>
      <c r="X149" s="225" t="s">
        <v>146</v>
      </c>
      <c r="Y149" s="225" t="s">
        <v>147</v>
      </c>
      <c r="Z149" s="215"/>
      <c r="AA149" s="215"/>
      <c r="AB149" s="215"/>
      <c r="AC149" s="215"/>
      <c r="AD149" s="215"/>
      <c r="AE149" s="215"/>
      <c r="AF149" s="215"/>
      <c r="AG149" s="215" t="s">
        <v>148</v>
      </c>
      <c r="AH149" s="215"/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2" x14ac:dyDescent="0.2">
      <c r="A150" s="222"/>
      <c r="B150" s="223"/>
      <c r="C150" s="259" t="s">
        <v>334</v>
      </c>
      <c r="D150" s="246"/>
      <c r="E150" s="246"/>
      <c r="F150" s="246"/>
      <c r="G150" s="246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5"/>
      <c r="AA150" s="215"/>
      <c r="AB150" s="215"/>
      <c r="AC150" s="215"/>
      <c r="AD150" s="215"/>
      <c r="AE150" s="215"/>
      <c r="AF150" s="215"/>
      <c r="AG150" s="215" t="s">
        <v>150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">
      <c r="A151" s="222"/>
      <c r="B151" s="223"/>
      <c r="C151" s="260" t="s">
        <v>335</v>
      </c>
      <c r="D151" s="226"/>
      <c r="E151" s="227">
        <v>193.2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152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ht="22.5" outlineLevel="1" x14ac:dyDescent="0.2">
      <c r="A152" s="239">
        <v>46</v>
      </c>
      <c r="B152" s="240" t="s">
        <v>336</v>
      </c>
      <c r="C152" s="258" t="s">
        <v>337</v>
      </c>
      <c r="D152" s="241" t="s">
        <v>200</v>
      </c>
      <c r="E152" s="242">
        <v>96.6</v>
      </c>
      <c r="F152" s="243"/>
      <c r="G152" s="244">
        <f>ROUND(E152*F152,2)</f>
        <v>0</v>
      </c>
      <c r="H152" s="243"/>
      <c r="I152" s="244">
        <f>ROUND(E152*H152,2)</f>
        <v>0</v>
      </c>
      <c r="J152" s="243"/>
      <c r="K152" s="244">
        <f>ROUND(E152*J152,2)</f>
        <v>0</v>
      </c>
      <c r="L152" s="244">
        <v>21</v>
      </c>
      <c r="M152" s="244">
        <f>G152*(1+L152/100)</f>
        <v>0</v>
      </c>
      <c r="N152" s="242">
        <v>0</v>
      </c>
      <c r="O152" s="242">
        <f>ROUND(E152*N152,2)</f>
        <v>0</v>
      </c>
      <c r="P152" s="242">
        <v>0</v>
      </c>
      <c r="Q152" s="242">
        <f>ROUND(E152*P152,2)</f>
        <v>0</v>
      </c>
      <c r="R152" s="244" t="s">
        <v>327</v>
      </c>
      <c r="S152" s="244" t="s">
        <v>144</v>
      </c>
      <c r="T152" s="245" t="s">
        <v>145</v>
      </c>
      <c r="U152" s="225">
        <v>0.13</v>
      </c>
      <c r="V152" s="225">
        <f>ROUND(E152*U152,2)</f>
        <v>12.56</v>
      </c>
      <c r="W152" s="225"/>
      <c r="X152" s="225" t="s">
        <v>146</v>
      </c>
      <c r="Y152" s="225" t="s">
        <v>147</v>
      </c>
      <c r="Z152" s="215"/>
      <c r="AA152" s="215"/>
      <c r="AB152" s="215"/>
      <c r="AC152" s="215"/>
      <c r="AD152" s="215"/>
      <c r="AE152" s="215"/>
      <c r="AF152" s="215"/>
      <c r="AG152" s="215" t="s">
        <v>148</v>
      </c>
      <c r="AH152" s="215"/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2" x14ac:dyDescent="0.2">
      <c r="A153" s="222"/>
      <c r="B153" s="223"/>
      <c r="C153" s="260" t="s">
        <v>338</v>
      </c>
      <c r="D153" s="226"/>
      <c r="E153" s="227">
        <v>96.6</v>
      </c>
      <c r="F153" s="225"/>
      <c r="G153" s="225"/>
      <c r="H153" s="225"/>
      <c r="I153" s="225"/>
      <c r="J153" s="225"/>
      <c r="K153" s="225"/>
      <c r="L153" s="225"/>
      <c r="M153" s="225"/>
      <c r="N153" s="224"/>
      <c r="O153" s="224"/>
      <c r="P153" s="224"/>
      <c r="Q153" s="224"/>
      <c r="R153" s="225"/>
      <c r="S153" s="225"/>
      <c r="T153" s="225"/>
      <c r="U153" s="225"/>
      <c r="V153" s="225"/>
      <c r="W153" s="225"/>
      <c r="X153" s="225"/>
      <c r="Y153" s="225"/>
      <c r="Z153" s="215"/>
      <c r="AA153" s="215"/>
      <c r="AB153" s="215"/>
      <c r="AC153" s="215"/>
      <c r="AD153" s="215"/>
      <c r="AE153" s="215"/>
      <c r="AF153" s="215"/>
      <c r="AG153" s="215" t="s">
        <v>152</v>
      </c>
      <c r="AH153" s="215">
        <v>5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ht="22.5" outlineLevel="1" x14ac:dyDescent="0.2">
      <c r="A154" s="239">
        <v>47</v>
      </c>
      <c r="B154" s="240" t="s">
        <v>339</v>
      </c>
      <c r="C154" s="258" t="s">
        <v>340</v>
      </c>
      <c r="D154" s="241" t="s">
        <v>252</v>
      </c>
      <c r="E154" s="242">
        <v>96.6</v>
      </c>
      <c r="F154" s="243"/>
      <c r="G154" s="244">
        <f>ROUND(E154*F154,2)</f>
        <v>0</v>
      </c>
      <c r="H154" s="243"/>
      <c r="I154" s="244">
        <f>ROUND(E154*H154,2)</f>
        <v>0</v>
      </c>
      <c r="J154" s="243"/>
      <c r="K154" s="244">
        <f>ROUND(E154*J154,2)</f>
        <v>0</v>
      </c>
      <c r="L154" s="244">
        <v>21</v>
      </c>
      <c r="M154" s="244">
        <f>G154*(1+L154/100)</f>
        <v>0</v>
      </c>
      <c r="N154" s="242">
        <v>0</v>
      </c>
      <c r="O154" s="242">
        <f>ROUND(E154*N154,2)</f>
        <v>0</v>
      </c>
      <c r="P154" s="242">
        <v>0</v>
      </c>
      <c r="Q154" s="242">
        <f>ROUND(E154*P154,2)</f>
        <v>0</v>
      </c>
      <c r="R154" s="244" t="s">
        <v>327</v>
      </c>
      <c r="S154" s="244" t="s">
        <v>144</v>
      </c>
      <c r="T154" s="245" t="s">
        <v>145</v>
      </c>
      <c r="U154" s="225">
        <v>7.0000000000000001E-3</v>
      </c>
      <c r="V154" s="225">
        <f>ROUND(E154*U154,2)</f>
        <v>0.68</v>
      </c>
      <c r="W154" s="225"/>
      <c r="X154" s="225" t="s">
        <v>146</v>
      </c>
      <c r="Y154" s="225" t="s">
        <v>147</v>
      </c>
      <c r="Z154" s="215"/>
      <c r="AA154" s="215"/>
      <c r="AB154" s="215"/>
      <c r="AC154" s="215"/>
      <c r="AD154" s="215"/>
      <c r="AE154" s="215"/>
      <c r="AF154" s="215"/>
      <c r="AG154" s="215" t="s">
        <v>148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2" x14ac:dyDescent="0.2">
      <c r="A155" s="222"/>
      <c r="B155" s="223"/>
      <c r="C155" s="259" t="s">
        <v>341</v>
      </c>
      <c r="D155" s="246"/>
      <c r="E155" s="246"/>
      <c r="F155" s="246"/>
      <c r="G155" s="246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5"/>
      <c r="AA155" s="215"/>
      <c r="AB155" s="215"/>
      <c r="AC155" s="215"/>
      <c r="AD155" s="215"/>
      <c r="AE155" s="215"/>
      <c r="AF155" s="215"/>
      <c r="AG155" s="215" t="s">
        <v>150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2" x14ac:dyDescent="0.2">
      <c r="A156" s="222"/>
      <c r="B156" s="223"/>
      <c r="C156" s="260" t="s">
        <v>338</v>
      </c>
      <c r="D156" s="226"/>
      <c r="E156" s="227">
        <v>96.6</v>
      </c>
      <c r="F156" s="225"/>
      <c r="G156" s="225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5"/>
      <c r="AA156" s="215"/>
      <c r="AB156" s="215"/>
      <c r="AC156" s="215"/>
      <c r="AD156" s="215"/>
      <c r="AE156" s="215"/>
      <c r="AF156" s="215"/>
      <c r="AG156" s="215" t="s">
        <v>152</v>
      </c>
      <c r="AH156" s="215">
        <v>5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x14ac:dyDescent="0.2">
      <c r="A157" s="232" t="s">
        <v>138</v>
      </c>
      <c r="B157" s="233" t="s">
        <v>86</v>
      </c>
      <c r="C157" s="257" t="s">
        <v>87</v>
      </c>
      <c r="D157" s="234"/>
      <c r="E157" s="235"/>
      <c r="F157" s="236"/>
      <c r="G157" s="236">
        <f>SUMIF(AG158:AG196,"&lt;&gt;NOR",G158:G196)</f>
        <v>0</v>
      </c>
      <c r="H157" s="236"/>
      <c r="I157" s="236">
        <f>SUM(I158:I196)</f>
        <v>0</v>
      </c>
      <c r="J157" s="236"/>
      <c r="K157" s="236">
        <f>SUM(K158:K196)</f>
        <v>0</v>
      </c>
      <c r="L157" s="236"/>
      <c r="M157" s="236">
        <f>SUM(M158:M196)</f>
        <v>0</v>
      </c>
      <c r="N157" s="235"/>
      <c r="O157" s="235">
        <f>SUM(O158:O196)</f>
        <v>0.22</v>
      </c>
      <c r="P157" s="235"/>
      <c r="Q157" s="235">
        <f>SUM(Q158:Q196)</f>
        <v>49.569999999999993</v>
      </c>
      <c r="R157" s="236"/>
      <c r="S157" s="236"/>
      <c r="T157" s="237"/>
      <c r="U157" s="231"/>
      <c r="V157" s="231">
        <f>SUM(V158:V196)</f>
        <v>279.14</v>
      </c>
      <c r="W157" s="231"/>
      <c r="X157" s="231"/>
      <c r="Y157" s="231"/>
      <c r="AG157" t="s">
        <v>139</v>
      </c>
    </row>
    <row r="158" spans="1:60" outlineLevel="1" x14ac:dyDescent="0.2">
      <c r="A158" s="239">
        <v>48</v>
      </c>
      <c r="B158" s="240" t="s">
        <v>342</v>
      </c>
      <c r="C158" s="258" t="s">
        <v>343</v>
      </c>
      <c r="D158" s="241" t="s">
        <v>142</v>
      </c>
      <c r="E158" s="242">
        <v>2.0270000000000001</v>
      </c>
      <c r="F158" s="243"/>
      <c r="G158" s="244">
        <f>ROUND(E158*F158,2)</f>
        <v>0</v>
      </c>
      <c r="H158" s="243"/>
      <c r="I158" s="244">
        <f>ROUND(E158*H158,2)</f>
        <v>0</v>
      </c>
      <c r="J158" s="243"/>
      <c r="K158" s="244">
        <f>ROUND(E158*J158,2)</f>
        <v>0</v>
      </c>
      <c r="L158" s="244">
        <v>21</v>
      </c>
      <c r="M158" s="244">
        <f>G158*(1+L158/100)</f>
        <v>0</v>
      </c>
      <c r="N158" s="242">
        <v>0</v>
      </c>
      <c r="O158" s="242">
        <f>ROUND(E158*N158,2)</f>
        <v>0</v>
      </c>
      <c r="P158" s="242">
        <v>2.4</v>
      </c>
      <c r="Q158" s="242">
        <f>ROUND(E158*P158,2)</f>
        <v>4.8600000000000003</v>
      </c>
      <c r="R158" s="244" t="s">
        <v>344</v>
      </c>
      <c r="S158" s="244" t="s">
        <v>144</v>
      </c>
      <c r="T158" s="245" t="s">
        <v>145</v>
      </c>
      <c r="U158" s="225">
        <v>13.301</v>
      </c>
      <c r="V158" s="225">
        <f>ROUND(E158*U158,2)</f>
        <v>26.96</v>
      </c>
      <c r="W158" s="225"/>
      <c r="X158" s="225" t="s">
        <v>146</v>
      </c>
      <c r="Y158" s="225" t="s">
        <v>147</v>
      </c>
      <c r="Z158" s="215"/>
      <c r="AA158" s="215"/>
      <c r="AB158" s="215"/>
      <c r="AC158" s="215"/>
      <c r="AD158" s="215"/>
      <c r="AE158" s="215"/>
      <c r="AF158" s="215"/>
      <c r="AG158" s="215" t="s">
        <v>148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2" x14ac:dyDescent="0.2">
      <c r="A159" s="222"/>
      <c r="B159" s="223"/>
      <c r="C159" s="259" t="s">
        <v>345</v>
      </c>
      <c r="D159" s="246"/>
      <c r="E159" s="246"/>
      <c r="F159" s="246"/>
      <c r="G159" s="246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5"/>
      <c r="AA159" s="215"/>
      <c r="AB159" s="215"/>
      <c r="AC159" s="215"/>
      <c r="AD159" s="215"/>
      <c r="AE159" s="215"/>
      <c r="AF159" s="215"/>
      <c r="AG159" s="215" t="s">
        <v>150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2" x14ac:dyDescent="0.2">
      <c r="A160" s="222"/>
      <c r="B160" s="223"/>
      <c r="C160" s="260" t="s">
        <v>346</v>
      </c>
      <c r="D160" s="226"/>
      <c r="E160" s="227">
        <v>2.0270000000000001</v>
      </c>
      <c r="F160" s="225"/>
      <c r="G160" s="225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152</v>
      </c>
      <c r="AH160" s="215">
        <v>5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1" x14ac:dyDescent="0.2">
      <c r="A161" s="239">
        <v>49</v>
      </c>
      <c r="B161" s="240" t="s">
        <v>347</v>
      </c>
      <c r="C161" s="258" t="s">
        <v>348</v>
      </c>
      <c r="D161" s="241" t="s">
        <v>200</v>
      </c>
      <c r="E161" s="242">
        <v>5.61</v>
      </c>
      <c r="F161" s="243"/>
      <c r="G161" s="244">
        <f>ROUND(E161*F161,2)</f>
        <v>0</v>
      </c>
      <c r="H161" s="243"/>
      <c r="I161" s="244">
        <f>ROUND(E161*H161,2)</f>
        <v>0</v>
      </c>
      <c r="J161" s="243"/>
      <c r="K161" s="244">
        <f>ROUND(E161*J161,2)</f>
        <v>0</v>
      </c>
      <c r="L161" s="244">
        <v>21</v>
      </c>
      <c r="M161" s="244">
        <f>G161*(1+L161/100)</f>
        <v>0</v>
      </c>
      <c r="N161" s="242">
        <v>6.7000000000000002E-4</v>
      </c>
      <c r="O161" s="242">
        <f>ROUND(E161*N161,2)</f>
        <v>0</v>
      </c>
      <c r="P161" s="242">
        <v>0.18</v>
      </c>
      <c r="Q161" s="242">
        <f>ROUND(E161*P161,2)</f>
        <v>1.01</v>
      </c>
      <c r="R161" s="244" t="s">
        <v>344</v>
      </c>
      <c r="S161" s="244" t="s">
        <v>144</v>
      </c>
      <c r="T161" s="245" t="s">
        <v>145</v>
      </c>
      <c r="U161" s="225">
        <v>0.23200000000000001</v>
      </c>
      <c r="V161" s="225">
        <f>ROUND(E161*U161,2)</f>
        <v>1.3</v>
      </c>
      <c r="W161" s="225"/>
      <c r="X161" s="225" t="s">
        <v>146</v>
      </c>
      <c r="Y161" s="225" t="s">
        <v>147</v>
      </c>
      <c r="Z161" s="215"/>
      <c r="AA161" s="215"/>
      <c r="AB161" s="215"/>
      <c r="AC161" s="215"/>
      <c r="AD161" s="215"/>
      <c r="AE161" s="215"/>
      <c r="AF161" s="215"/>
      <c r="AG161" s="215" t="s">
        <v>148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ht="22.5" outlineLevel="2" x14ac:dyDescent="0.2">
      <c r="A162" s="222"/>
      <c r="B162" s="223"/>
      <c r="C162" s="259" t="s">
        <v>349</v>
      </c>
      <c r="D162" s="246"/>
      <c r="E162" s="246"/>
      <c r="F162" s="246"/>
      <c r="G162" s="246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150</v>
      </c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47" t="str">
        <f>C162</f>
        <v>nebo vybourání otvorů průřezové plochy přes 4 m2 v příčkách, včetně pomocného lešení o výšce podlahy do 1900 mm a pro zatížení do 1,5 kPa  (150 kg/m2),</v>
      </c>
      <c r="BB162" s="215"/>
      <c r="BC162" s="215"/>
      <c r="BD162" s="215"/>
      <c r="BE162" s="215"/>
      <c r="BF162" s="215"/>
      <c r="BG162" s="215"/>
      <c r="BH162" s="215"/>
    </row>
    <row r="163" spans="1:60" outlineLevel="2" x14ac:dyDescent="0.2">
      <c r="A163" s="222"/>
      <c r="B163" s="223"/>
      <c r="C163" s="260" t="s">
        <v>350</v>
      </c>
      <c r="D163" s="226"/>
      <c r="E163" s="227">
        <v>5.61</v>
      </c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152</v>
      </c>
      <c r="AH163" s="215">
        <v>0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ht="22.5" outlineLevel="1" x14ac:dyDescent="0.2">
      <c r="A164" s="239">
        <v>50</v>
      </c>
      <c r="B164" s="240" t="s">
        <v>351</v>
      </c>
      <c r="C164" s="258" t="s">
        <v>352</v>
      </c>
      <c r="D164" s="241" t="s">
        <v>142</v>
      </c>
      <c r="E164" s="242">
        <v>10.21584</v>
      </c>
      <c r="F164" s="243"/>
      <c r="G164" s="244">
        <f>ROUND(E164*F164,2)</f>
        <v>0</v>
      </c>
      <c r="H164" s="243"/>
      <c r="I164" s="244">
        <f>ROUND(E164*H164,2)</f>
        <v>0</v>
      </c>
      <c r="J164" s="243"/>
      <c r="K164" s="244">
        <f>ROUND(E164*J164,2)</f>
        <v>0</v>
      </c>
      <c r="L164" s="244">
        <v>21</v>
      </c>
      <c r="M164" s="244">
        <f>G164*(1+L164/100)</f>
        <v>0</v>
      </c>
      <c r="N164" s="242">
        <v>1.2800000000000001E-3</v>
      </c>
      <c r="O164" s="242">
        <f>ROUND(E164*N164,2)</f>
        <v>0.01</v>
      </c>
      <c r="P164" s="242">
        <v>1.8</v>
      </c>
      <c r="Q164" s="242">
        <f>ROUND(E164*P164,2)</f>
        <v>18.39</v>
      </c>
      <c r="R164" s="244" t="s">
        <v>344</v>
      </c>
      <c r="S164" s="244" t="s">
        <v>144</v>
      </c>
      <c r="T164" s="245" t="s">
        <v>145</v>
      </c>
      <c r="U164" s="225">
        <v>1.52</v>
      </c>
      <c r="V164" s="225">
        <f>ROUND(E164*U164,2)</f>
        <v>15.53</v>
      </c>
      <c r="W164" s="225"/>
      <c r="X164" s="225" t="s">
        <v>146</v>
      </c>
      <c r="Y164" s="225" t="s">
        <v>147</v>
      </c>
      <c r="Z164" s="215"/>
      <c r="AA164" s="215"/>
      <c r="AB164" s="215"/>
      <c r="AC164" s="215"/>
      <c r="AD164" s="215"/>
      <c r="AE164" s="215"/>
      <c r="AF164" s="215"/>
      <c r="AG164" s="215" t="s">
        <v>148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ht="22.5" outlineLevel="2" x14ac:dyDescent="0.2">
      <c r="A165" s="222"/>
      <c r="B165" s="223"/>
      <c r="C165" s="259" t="s">
        <v>353</v>
      </c>
      <c r="D165" s="246"/>
      <c r="E165" s="246"/>
      <c r="F165" s="246"/>
      <c r="G165" s="246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5"/>
      <c r="AA165" s="215"/>
      <c r="AB165" s="215"/>
      <c r="AC165" s="215"/>
      <c r="AD165" s="215"/>
      <c r="AE165" s="215"/>
      <c r="AF165" s="215"/>
      <c r="AG165" s="215" t="s">
        <v>150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47" t="str">
        <f>C165</f>
        <v>nebo vybourání otvorů průřezové plochy přes 4 m2 ve zdivu nadzákladovém, včetně pomocného lešení o výšce podlahy do 1900 mm a pro zatížení do 1,5 kPa  (150 kg/m2)</v>
      </c>
      <c r="BB165" s="215"/>
      <c r="BC165" s="215"/>
      <c r="BD165" s="215"/>
      <c r="BE165" s="215"/>
      <c r="BF165" s="215"/>
      <c r="BG165" s="215"/>
      <c r="BH165" s="215"/>
    </row>
    <row r="166" spans="1:60" outlineLevel="2" x14ac:dyDescent="0.2">
      <c r="A166" s="222"/>
      <c r="B166" s="223"/>
      <c r="C166" s="260" t="s">
        <v>354</v>
      </c>
      <c r="D166" s="226"/>
      <c r="E166" s="227">
        <v>0.79200000000000004</v>
      </c>
      <c r="F166" s="225"/>
      <c r="G166" s="225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5"/>
      <c r="AA166" s="215"/>
      <c r="AB166" s="215"/>
      <c r="AC166" s="215"/>
      <c r="AD166" s="215"/>
      <c r="AE166" s="215"/>
      <c r="AF166" s="215"/>
      <c r="AG166" s="215" t="s">
        <v>152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3" x14ac:dyDescent="0.2">
      <c r="A167" s="222"/>
      <c r="B167" s="223"/>
      <c r="C167" s="260" t="s">
        <v>355</v>
      </c>
      <c r="D167" s="226"/>
      <c r="E167" s="227">
        <v>9.4238400000000002</v>
      </c>
      <c r="F167" s="225"/>
      <c r="G167" s="225"/>
      <c r="H167" s="225"/>
      <c r="I167" s="225"/>
      <c r="J167" s="225"/>
      <c r="K167" s="225"/>
      <c r="L167" s="225"/>
      <c r="M167" s="225"/>
      <c r="N167" s="224"/>
      <c r="O167" s="224"/>
      <c r="P167" s="224"/>
      <c r="Q167" s="224"/>
      <c r="R167" s="225"/>
      <c r="S167" s="225"/>
      <c r="T167" s="225"/>
      <c r="U167" s="225"/>
      <c r="V167" s="225"/>
      <c r="W167" s="225"/>
      <c r="X167" s="225"/>
      <c r="Y167" s="225"/>
      <c r="Z167" s="215"/>
      <c r="AA167" s="215"/>
      <c r="AB167" s="215"/>
      <c r="AC167" s="215"/>
      <c r="AD167" s="215"/>
      <c r="AE167" s="215"/>
      <c r="AF167" s="215"/>
      <c r="AG167" s="215" t="s">
        <v>152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39">
        <v>51</v>
      </c>
      <c r="B168" s="240" t="s">
        <v>356</v>
      </c>
      <c r="C168" s="258" t="s">
        <v>357</v>
      </c>
      <c r="D168" s="241" t="s">
        <v>142</v>
      </c>
      <c r="E168" s="242">
        <v>4.4505999999999997</v>
      </c>
      <c r="F168" s="243"/>
      <c r="G168" s="244">
        <f>ROUND(E168*F168,2)</f>
        <v>0</v>
      </c>
      <c r="H168" s="243"/>
      <c r="I168" s="244">
        <f>ROUND(E168*H168,2)</f>
        <v>0</v>
      </c>
      <c r="J168" s="243"/>
      <c r="K168" s="244">
        <f>ROUND(E168*J168,2)</f>
        <v>0</v>
      </c>
      <c r="L168" s="244">
        <v>21</v>
      </c>
      <c r="M168" s="244">
        <f>G168*(1+L168/100)</f>
        <v>0</v>
      </c>
      <c r="N168" s="242">
        <v>6.6600000000000001E-3</v>
      </c>
      <c r="O168" s="242">
        <f>ROUND(E168*N168,2)</f>
        <v>0.03</v>
      </c>
      <c r="P168" s="242">
        <v>2.4</v>
      </c>
      <c r="Q168" s="242">
        <f>ROUND(E168*P168,2)</f>
        <v>10.68</v>
      </c>
      <c r="R168" s="244" t="s">
        <v>344</v>
      </c>
      <c r="S168" s="244" t="s">
        <v>144</v>
      </c>
      <c r="T168" s="245" t="s">
        <v>145</v>
      </c>
      <c r="U168" s="225">
        <v>6.72</v>
      </c>
      <c r="V168" s="225">
        <f>ROUND(E168*U168,2)</f>
        <v>29.91</v>
      </c>
      <c r="W168" s="225"/>
      <c r="X168" s="225" t="s">
        <v>146</v>
      </c>
      <c r="Y168" s="225" t="s">
        <v>147</v>
      </c>
      <c r="Z168" s="215"/>
      <c r="AA168" s="215"/>
      <c r="AB168" s="215"/>
      <c r="AC168" s="215"/>
      <c r="AD168" s="215"/>
      <c r="AE168" s="215"/>
      <c r="AF168" s="215"/>
      <c r="AG168" s="215" t="s">
        <v>148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2" x14ac:dyDescent="0.2">
      <c r="A169" s="222"/>
      <c r="B169" s="223"/>
      <c r="C169" s="259" t="s">
        <v>358</v>
      </c>
      <c r="D169" s="246"/>
      <c r="E169" s="246"/>
      <c r="F169" s="246"/>
      <c r="G169" s="246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25"/>
      <c r="Z169" s="215"/>
      <c r="AA169" s="215"/>
      <c r="AB169" s="215"/>
      <c r="AC169" s="215"/>
      <c r="AD169" s="215"/>
      <c r="AE169" s="215"/>
      <c r="AF169" s="215"/>
      <c r="AG169" s="215" t="s">
        <v>150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2" x14ac:dyDescent="0.2">
      <c r="A170" s="222"/>
      <c r="B170" s="223"/>
      <c r="C170" s="260" t="s">
        <v>359</v>
      </c>
      <c r="D170" s="226"/>
      <c r="E170" s="227">
        <v>1.6506000000000001</v>
      </c>
      <c r="F170" s="225"/>
      <c r="G170" s="225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5"/>
      <c r="AA170" s="215"/>
      <c r="AB170" s="215"/>
      <c r="AC170" s="215"/>
      <c r="AD170" s="215"/>
      <c r="AE170" s="215"/>
      <c r="AF170" s="215"/>
      <c r="AG170" s="215" t="s">
        <v>152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3" x14ac:dyDescent="0.2">
      <c r="A171" s="222"/>
      <c r="B171" s="223"/>
      <c r="C171" s="260" t="s">
        <v>360</v>
      </c>
      <c r="D171" s="226"/>
      <c r="E171" s="227">
        <v>2.8</v>
      </c>
      <c r="F171" s="225"/>
      <c r="G171" s="225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152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ht="22.5" outlineLevel="1" x14ac:dyDescent="0.2">
      <c r="A172" s="239">
        <v>52</v>
      </c>
      <c r="B172" s="240" t="s">
        <v>361</v>
      </c>
      <c r="C172" s="258" t="s">
        <v>362</v>
      </c>
      <c r="D172" s="241" t="s">
        <v>142</v>
      </c>
      <c r="E172" s="242">
        <v>2.484</v>
      </c>
      <c r="F172" s="243"/>
      <c r="G172" s="244">
        <f>ROUND(E172*F172,2)</f>
        <v>0</v>
      </c>
      <c r="H172" s="243"/>
      <c r="I172" s="244">
        <f>ROUND(E172*H172,2)</f>
        <v>0</v>
      </c>
      <c r="J172" s="243"/>
      <c r="K172" s="244">
        <f>ROUND(E172*J172,2)</f>
        <v>0</v>
      </c>
      <c r="L172" s="244">
        <v>21</v>
      </c>
      <c r="M172" s="244">
        <f>G172*(1+L172/100)</f>
        <v>0</v>
      </c>
      <c r="N172" s="242">
        <v>0</v>
      </c>
      <c r="O172" s="242">
        <f>ROUND(E172*N172,2)</f>
        <v>0</v>
      </c>
      <c r="P172" s="242">
        <v>2.2000000000000002</v>
      </c>
      <c r="Q172" s="242">
        <f>ROUND(E172*P172,2)</f>
        <v>5.46</v>
      </c>
      <c r="R172" s="244" t="s">
        <v>344</v>
      </c>
      <c r="S172" s="244" t="s">
        <v>144</v>
      </c>
      <c r="T172" s="245" t="s">
        <v>145</v>
      </c>
      <c r="U172" s="225">
        <v>8.48</v>
      </c>
      <c r="V172" s="225">
        <f>ROUND(E172*U172,2)</f>
        <v>21.06</v>
      </c>
      <c r="W172" s="225"/>
      <c r="X172" s="225" t="s">
        <v>146</v>
      </c>
      <c r="Y172" s="225" t="s">
        <v>147</v>
      </c>
      <c r="Z172" s="215"/>
      <c r="AA172" s="215"/>
      <c r="AB172" s="215"/>
      <c r="AC172" s="215"/>
      <c r="AD172" s="215"/>
      <c r="AE172" s="215"/>
      <c r="AF172" s="215"/>
      <c r="AG172" s="215" t="s">
        <v>148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2" x14ac:dyDescent="0.2">
      <c r="A173" s="222"/>
      <c r="B173" s="223"/>
      <c r="C173" s="260" t="s">
        <v>363</v>
      </c>
      <c r="D173" s="226"/>
      <c r="E173" s="227">
        <v>2.484</v>
      </c>
      <c r="F173" s="225"/>
      <c r="G173" s="225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25"/>
      <c r="Z173" s="215"/>
      <c r="AA173" s="215"/>
      <c r="AB173" s="215"/>
      <c r="AC173" s="215"/>
      <c r="AD173" s="215"/>
      <c r="AE173" s="215"/>
      <c r="AF173" s="215"/>
      <c r="AG173" s="215" t="s">
        <v>152</v>
      </c>
      <c r="AH173" s="215">
        <v>0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ht="22.5" outlineLevel="1" x14ac:dyDescent="0.2">
      <c r="A174" s="239">
        <v>53</v>
      </c>
      <c r="B174" s="240" t="s">
        <v>364</v>
      </c>
      <c r="C174" s="258" t="s">
        <v>365</v>
      </c>
      <c r="D174" s="241" t="s">
        <v>142</v>
      </c>
      <c r="E174" s="242">
        <v>2.78</v>
      </c>
      <c r="F174" s="243"/>
      <c r="G174" s="244">
        <f>ROUND(E174*F174,2)</f>
        <v>0</v>
      </c>
      <c r="H174" s="243"/>
      <c r="I174" s="244">
        <f>ROUND(E174*H174,2)</f>
        <v>0</v>
      </c>
      <c r="J174" s="243"/>
      <c r="K174" s="244">
        <f>ROUND(E174*J174,2)</f>
        <v>0</v>
      </c>
      <c r="L174" s="244">
        <v>21</v>
      </c>
      <c r="M174" s="244">
        <f>G174*(1+L174/100)</f>
        <v>0</v>
      </c>
      <c r="N174" s="242">
        <v>0</v>
      </c>
      <c r="O174" s="242">
        <f>ROUND(E174*N174,2)</f>
        <v>0</v>
      </c>
      <c r="P174" s="242">
        <v>2.2000000000000002</v>
      </c>
      <c r="Q174" s="242">
        <f>ROUND(E174*P174,2)</f>
        <v>6.12</v>
      </c>
      <c r="R174" s="244" t="s">
        <v>344</v>
      </c>
      <c r="S174" s="244" t="s">
        <v>144</v>
      </c>
      <c r="T174" s="245" t="s">
        <v>145</v>
      </c>
      <c r="U174" s="225">
        <v>13.05</v>
      </c>
      <c r="V174" s="225">
        <f>ROUND(E174*U174,2)</f>
        <v>36.28</v>
      </c>
      <c r="W174" s="225"/>
      <c r="X174" s="225" t="s">
        <v>146</v>
      </c>
      <c r="Y174" s="225" t="s">
        <v>147</v>
      </c>
      <c r="Z174" s="215"/>
      <c r="AA174" s="215"/>
      <c r="AB174" s="215"/>
      <c r="AC174" s="215"/>
      <c r="AD174" s="215"/>
      <c r="AE174" s="215"/>
      <c r="AF174" s="215"/>
      <c r="AG174" s="215" t="s">
        <v>148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2" x14ac:dyDescent="0.2">
      <c r="A175" s="222"/>
      <c r="B175" s="223"/>
      <c r="C175" s="260" t="s">
        <v>366</v>
      </c>
      <c r="D175" s="226"/>
      <c r="E175" s="227">
        <v>1.4</v>
      </c>
      <c r="F175" s="225"/>
      <c r="G175" s="225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5"/>
      <c r="AA175" s="215"/>
      <c r="AB175" s="215"/>
      <c r="AC175" s="215"/>
      <c r="AD175" s="215"/>
      <c r="AE175" s="215"/>
      <c r="AF175" s="215"/>
      <c r="AG175" s="215" t="s">
        <v>152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3" x14ac:dyDescent="0.2">
      <c r="A176" s="222"/>
      <c r="B176" s="223"/>
      <c r="C176" s="260" t="s">
        <v>367</v>
      </c>
      <c r="D176" s="226"/>
      <c r="E176" s="227">
        <v>1.38</v>
      </c>
      <c r="F176" s="225"/>
      <c r="G176" s="225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5"/>
      <c r="AA176" s="215"/>
      <c r="AB176" s="215"/>
      <c r="AC176" s="215"/>
      <c r="AD176" s="215"/>
      <c r="AE176" s="215"/>
      <c r="AF176" s="215"/>
      <c r="AG176" s="215" t="s">
        <v>152</v>
      </c>
      <c r="AH176" s="215">
        <v>0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ht="22.5" outlineLevel="1" x14ac:dyDescent="0.2">
      <c r="A177" s="250">
        <v>54</v>
      </c>
      <c r="B177" s="251" t="s">
        <v>368</v>
      </c>
      <c r="C177" s="263" t="s">
        <v>369</v>
      </c>
      <c r="D177" s="252" t="s">
        <v>200</v>
      </c>
      <c r="E177" s="253">
        <v>13.5</v>
      </c>
      <c r="F177" s="254"/>
      <c r="G177" s="255">
        <f>ROUND(E177*F177,2)</f>
        <v>0</v>
      </c>
      <c r="H177" s="254"/>
      <c r="I177" s="255">
        <f>ROUND(E177*H177,2)</f>
        <v>0</v>
      </c>
      <c r="J177" s="254"/>
      <c r="K177" s="255">
        <f>ROUND(E177*J177,2)</f>
        <v>0</v>
      </c>
      <c r="L177" s="255">
        <v>21</v>
      </c>
      <c r="M177" s="255">
        <f>G177*(1+L177/100)</f>
        <v>0</v>
      </c>
      <c r="N177" s="253">
        <v>0</v>
      </c>
      <c r="O177" s="253">
        <f>ROUND(E177*N177,2)</f>
        <v>0</v>
      </c>
      <c r="P177" s="253">
        <v>1.75E-3</v>
      </c>
      <c r="Q177" s="253">
        <f>ROUND(E177*P177,2)</f>
        <v>0.02</v>
      </c>
      <c r="R177" s="255" t="s">
        <v>344</v>
      </c>
      <c r="S177" s="255" t="s">
        <v>144</v>
      </c>
      <c r="T177" s="256" t="s">
        <v>216</v>
      </c>
      <c r="U177" s="225">
        <v>0.17</v>
      </c>
      <c r="V177" s="225">
        <f>ROUND(E177*U177,2)</f>
        <v>2.2999999999999998</v>
      </c>
      <c r="W177" s="225"/>
      <c r="X177" s="225" t="s">
        <v>146</v>
      </c>
      <c r="Y177" s="225" t="s">
        <v>147</v>
      </c>
      <c r="Z177" s="215"/>
      <c r="AA177" s="215"/>
      <c r="AB177" s="215"/>
      <c r="AC177" s="215"/>
      <c r="AD177" s="215"/>
      <c r="AE177" s="215"/>
      <c r="AF177" s="215"/>
      <c r="AG177" s="215" t="s">
        <v>148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1" x14ac:dyDescent="0.2">
      <c r="A178" s="239">
        <v>55</v>
      </c>
      <c r="B178" s="240" t="s">
        <v>370</v>
      </c>
      <c r="C178" s="258" t="s">
        <v>371</v>
      </c>
      <c r="D178" s="241" t="s">
        <v>200</v>
      </c>
      <c r="E178" s="242">
        <v>13.5</v>
      </c>
      <c r="F178" s="243"/>
      <c r="G178" s="244">
        <f>ROUND(E178*F178,2)</f>
        <v>0</v>
      </c>
      <c r="H178" s="243"/>
      <c r="I178" s="244">
        <f>ROUND(E178*H178,2)</f>
        <v>0</v>
      </c>
      <c r="J178" s="243"/>
      <c r="K178" s="244">
        <f>ROUND(E178*J178,2)</f>
        <v>0</v>
      </c>
      <c r="L178" s="244">
        <v>21</v>
      </c>
      <c r="M178" s="244">
        <f>G178*(1+L178/100)</f>
        <v>0</v>
      </c>
      <c r="N178" s="242">
        <v>0</v>
      </c>
      <c r="O178" s="242">
        <f>ROUND(E178*N178,2)</f>
        <v>0</v>
      </c>
      <c r="P178" s="242">
        <v>0.02</v>
      </c>
      <c r="Q178" s="242">
        <f>ROUND(E178*P178,2)</f>
        <v>0.27</v>
      </c>
      <c r="R178" s="244" t="s">
        <v>344</v>
      </c>
      <c r="S178" s="244" t="s">
        <v>144</v>
      </c>
      <c r="T178" s="245" t="s">
        <v>145</v>
      </c>
      <c r="U178" s="225">
        <v>0.14699999999999999</v>
      </c>
      <c r="V178" s="225">
        <f>ROUND(E178*U178,2)</f>
        <v>1.98</v>
      </c>
      <c r="W178" s="225"/>
      <c r="X178" s="225" t="s">
        <v>146</v>
      </c>
      <c r="Y178" s="225" t="s">
        <v>147</v>
      </c>
      <c r="Z178" s="215"/>
      <c r="AA178" s="215"/>
      <c r="AB178" s="215"/>
      <c r="AC178" s="215"/>
      <c r="AD178" s="215"/>
      <c r="AE178" s="215"/>
      <c r="AF178" s="215"/>
      <c r="AG178" s="215" t="s">
        <v>148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2" x14ac:dyDescent="0.2">
      <c r="A179" s="222"/>
      <c r="B179" s="223"/>
      <c r="C179" s="259" t="s">
        <v>372</v>
      </c>
      <c r="D179" s="246"/>
      <c r="E179" s="246"/>
      <c r="F179" s="246"/>
      <c r="G179" s="246"/>
      <c r="H179" s="225"/>
      <c r="I179" s="225"/>
      <c r="J179" s="225"/>
      <c r="K179" s="225"/>
      <c r="L179" s="225"/>
      <c r="M179" s="225"/>
      <c r="N179" s="224"/>
      <c r="O179" s="224"/>
      <c r="P179" s="224"/>
      <c r="Q179" s="224"/>
      <c r="R179" s="225"/>
      <c r="S179" s="225"/>
      <c r="T179" s="225"/>
      <c r="U179" s="225"/>
      <c r="V179" s="225"/>
      <c r="W179" s="225"/>
      <c r="X179" s="225"/>
      <c r="Y179" s="225"/>
      <c r="Z179" s="215"/>
      <c r="AA179" s="215"/>
      <c r="AB179" s="215"/>
      <c r="AC179" s="215"/>
      <c r="AD179" s="215"/>
      <c r="AE179" s="215"/>
      <c r="AF179" s="215"/>
      <c r="AG179" s="215" t="s">
        <v>150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2" x14ac:dyDescent="0.2">
      <c r="A180" s="222"/>
      <c r="B180" s="223"/>
      <c r="C180" s="260" t="s">
        <v>373</v>
      </c>
      <c r="D180" s="226"/>
      <c r="E180" s="227">
        <v>10</v>
      </c>
      <c r="F180" s="225"/>
      <c r="G180" s="225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5"/>
      <c r="AA180" s="215"/>
      <c r="AB180" s="215"/>
      <c r="AC180" s="215"/>
      <c r="AD180" s="215"/>
      <c r="AE180" s="215"/>
      <c r="AF180" s="215"/>
      <c r="AG180" s="215" t="s">
        <v>152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3" x14ac:dyDescent="0.2">
      <c r="A181" s="222"/>
      <c r="B181" s="223"/>
      <c r="C181" s="260" t="s">
        <v>374</v>
      </c>
      <c r="D181" s="226"/>
      <c r="E181" s="227">
        <v>3.5</v>
      </c>
      <c r="F181" s="225"/>
      <c r="G181" s="225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5"/>
      <c r="AA181" s="215"/>
      <c r="AB181" s="215"/>
      <c r="AC181" s="215"/>
      <c r="AD181" s="215"/>
      <c r="AE181" s="215"/>
      <c r="AF181" s="215"/>
      <c r="AG181" s="215" t="s">
        <v>152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1" x14ac:dyDescent="0.2">
      <c r="A182" s="239">
        <v>56</v>
      </c>
      <c r="B182" s="240" t="s">
        <v>375</v>
      </c>
      <c r="C182" s="258" t="s">
        <v>376</v>
      </c>
      <c r="D182" s="241" t="s">
        <v>252</v>
      </c>
      <c r="E182" s="242">
        <v>15</v>
      </c>
      <c r="F182" s="243"/>
      <c r="G182" s="244">
        <f>ROUND(E182*F182,2)</f>
        <v>0</v>
      </c>
      <c r="H182" s="243"/>
      <c r="I182" s="244">
        <f>ROUND(E182*H182,2)</f>
        <v>0</v>
      </c>
      <c r="J182" s="243"/>
      <c r="K182" s="244">
        <f>ROUND(E182*J182,2)</f>
        <v>0</v>
      </c>
      <c r="L182" s="244">
        <v>21</v>
      </c>
      <c r="M182" s="244">
        <f>G182*(1+L182/100)</f>
        <v>0</v>
      </c>
      <c r="N182" s="242">
        <v>0</v>
      </c>
      <c r="O182" s="242">
        <f>ROUND(E182*N182,2)</f>
        <v>0</v>
      </c>
      <c r="P182" s="242">
        <v>4.0000000000000002E-4</v>
      </c>
      <c r="Q182" s="242">
        <f>ROUND(E182*P182,2)</f>
        <v>0.01</v>
      </c>
      <c r="R182" s="244" t="s">
        <v>344</v>
      </c>
      <c r="S182" s="244" t="s">
        <v>144</v>
      </c>
      <c r="T182" s="245" t="s">
        <v>145</v>
      </c>
      <c r="U182" s="225">
        <v>7.0000000000000007E-2</v>
      </c>
      <c r="V182" s="225">
        <f>ROUND(E182*U182,2)</f>
        <v>1.05</v>
      </c>
      <c r="W182" s="225"/>
      <c r="X182" s="225" t="s">
        <v>146</v>
      </c>
      <c r="Y182" s="225" t="s">
        <v>147</v>
      </c>
      <c r="Z182" s="215"/>
      <c r="AA182" s="215"/>
      <c r="AB182" s="215"/>
      <c r="AC182" s="215"/>
      <c r="AD182" s="215"/>
      <c r="AE182" s="215"/>
      <c r="AF182" s="215"/>
      <c r="AG182" s="215" t="s">
        <v>148</v>
      </c>
      <c r="AH182" s="215"/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2" x14ac:dyDescent="0.2">
      <c r="A183" s="222"/>
      <c r="B183" s="223"/>
      <c r="C183" s="259" t="s">
        <v>372</v>
      </c>
      <c r="D183" s="246"/>
      <c r="E183" s="246"/>
      <c r="F183" s="246"/>
      <c r="G183" s="246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5"/>
      <c r="AA183" s="215"/>
      <c r="AB183" s="215"/>
      <c r="AC183" s="215"/>
      <c r="AD183" s="215"/>
      <c r="AE183" s="215"/>
      <c r="AF183" s="215"/>
      <c r="AG183" s="215" t="s">
        <v>150</v>
      </c>
      <c r="AH183" s="215"/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2" x14ac:dyDescent="0.2">
      <c r="A184" s="222"/>
      <c r="B184" s="223"/>
      <c r="C184" s="260" t="s">
        <v>377</v>
      </c>
      <c r="D184" s="226"/>
      <c r="E184" s="227">
        <v>15</v>
      </c>
      <c r="F184" s="225"/>
      <c r="G184" s="225"/>
      <c r="H184" s="225"/>
      <c r="I184" s="225"/>
      <c r="J184" s="225"/>
      <c r="K184" s="225"/>
      <c r="L184" s="225"/>
      <c r="M184" s="225"/>
      <c r="N184" s="224"/>
      <c r="O184" s="224"/>
      <c r="P184" s="224"/>
      <c r="Q184" s="224"/>
      <c r="R184" s="225"/>
      <c r="S184" s="225"/>
      <c r="T184" s="225"/>
      <c r="U184" s="225"/>
      <c r="V184" s="225"/>
      <c r="W184" s="225"/>
      <c r="X184" s="225"/>
      <c r="Y184" s="225"/>
      <c r="Z184" s="215"/>
      <c r="AA184" s="215"/>
      <c r="AB184" s="215"/>
      <c r="AC184" s="215"/>
      <c r="AD184" s="215"/>
      <c r="AE184" s="215"/>
      <c r="AF184" s="215"/>
      <c r="AG184" s="215" t="s">
        <v>152</v>
      </c>
      <c r="AH184" s="215">
        <v>0</v>
      </c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ht="22.5" outlineLevel="1" x14ac:dyDescent="0.2">
      <c r="A185" s="239">
        <v>57</v>
      </c>
      <c r="B185" s="240" t="s">
        <v>378</v>
      </c>
      <c r="C185" s="258" t="s">
        <v>379</v>
      </c>
      <c r="D185" s="241" t="s">
        <v>142</v>
      </c>
      <c r="E185" s="242">
        <v>1.5833999999999999</v>
      </c>
      <c r="F185" s="243"/>
      <c r="G185" s="244">
        <f>ROUND(E185*F185,2)</f>
        <v>0</v>
      </c>
      <c r="H185" s="243"/>
      <c r="I185" s="244">
        <f>ROUND(E185*H185,2)</f>
        <v>0</v>
      </c>
      <c r="J185" s="243"/>
      <c r="K185" s="244">
        <f>ROUND(E185*J185,2)</f>
        <v>0</v>
      </c>
      <c r="L185" s="244">
        <v>21</v>
      </c>
      <c r="M185" s="244">
        <f>G185*(1+L185/100)</f>
        <v>0</v>
      </c>
      <c r="N185" s="242">
        <v>0</v>
      </c>
      <c r="O185" s="242">
        <f>ROUND(E185*N185,2)</f>
        <v>0</v>
      </c>
      <c r="P185" s="242">
        <v>1.4</v>
      </c>
      <c r="Q185" s="242">
        <f>ROUND(E185*P185,2)</f>
        <v>2.2200000000000002</v>
      </c>
      <c r="R185" s="244" t="s">
        <v>344</v>
      </c>
      <c r="S185" s="244" t="s">
        <v>144</v>
      </c>
      <c r="T185" s="245" t="s">
        <v>145</v>
      </c>
      <c r="U185" s="225">
        <v>1.151</v>
      </c>
      <c r="V185" s="225">
        <f>ROUND(E185*U185,2)</f>
        <v>1.82</v>
      </c>
      <c r="W185" s="225"/>
      <c r="X185" s="225" t="s">
        <v>146</v>
      </c>
      <c r="Y185" s="225" t="s">
        <v>147</v>
      </c>
      <c r="Z185" s="215"/>
      <c r="AA185" s="215"/>
      <c r="AB185" s="215"/>
      <c r="AC185" s="215"/>
      <c r="AD185" s="215"/>
      <c r="AE185" s="215"/>
      <c r="AF185" s="215"/>
      <c r="AG185" s="215" t="s">
        <v>148</v>
      </c>
      <c r="AH185" s="215"/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2" x14ac:dyDescent="0.2">
      <c r="A186" s="222"/>
      <c r="B186" s="223"/>
      <c r="C186" s="260" t="s">
        <v>380</v>
      </c>
      <c r="D186" s="226"/>
      <c r="E186" s="227"/>
      <c r="F186" s="225"/>
      <c r="G186" s="225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5"/>
      <c r="AA186" s="215"/>
      <c r="AB186" s="215"/>
      <c r="AC186" s="215"/>
      <c r="AD186" s="215"/>
      <c r="AE186" s="215"/>
      <c r="AF186" s="215"/>
      <c r="AG186" s="215" t="s">
        <v>152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3" x14ac:dyDescent="0.2">
      <c r="A187" s="222"/>
      <c r="B187" s="223"/>
      <c r="C187" s="260" t="s">
        <v>381</v>
      </c>
      <c r="D187" s="226"/>
      <c r="E187" s="227">
        <v>0.18340000000000001</v>
      </c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5"/>
      <c r="AA187" s="215"/>
      <c r="AB187" s="215"/>
      <c r="AC187" s="215"/>
      <c r="AD187" s="215"/>
      <c r="AE187" s="215"/>
      <c r="AF187" s="215"/>
      <c r="AG187" s="215" t="s">
        <v>152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">
      <c r="A188" s="222"/>
      <c r="B188" s="223"/>
      <c r="C188" s="260" t="s">
        <v>382</v>
      </c>
      <c r="D188" s="226"/>
      <c r="E188" s="227">
        <v>1.4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152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ht="22.5" outlineLevel="1" x14ac:dyDescent="0.2">
      <c r="A189" s="239">
        <v>58</v>
      </c>
      <c r="B189" s="240" t="s">
        <v>383</v>
      </c>
      <c r="C189" s="258" t="s">
        <v>384</v>
      </c>
      <c r="D189" s="241" t="s">
        <v>252</v>
      </c>
      <c r="E189" s="242">
        <v>33.4</v>
      </c>
      <c r="F189" s="243"/>
      <c r="G189" s="244">
        <f>ROUND(E189*F189,2)</f>
        <v>0</v>
      </c>
      <c r="H189" s="243"/>
      <c r="I189" s="244">
        <f>ROUND(E189*H189,2)</f>
        <v>0</v>
      </c>
      <c r="J189" s="243"/>
      <c r="K189" s="244">
        <f>ROUND(E189*J189,2)</f>
        <v>0</v>
      </c>
      <c r="L189" s="244">
        <v>21</v>
      </c>
      <c r="M189" s="244">
        <f>G189*(1+L189/100)</f>
        <v>0</v>
      </c>
      <c r="N189" s="242">
        <v>0</v>
      </c>
      <c r="O189" s="242">
        <f>ROUND(E189*N189,2)</f>
        <v>0</v>
      </c>
      <c r="P189" s="242">
        <v>8.9999999999999993E-3</v>
      </c>
      <c r="Q189" s="242">
        <f>ROUND(E189*P189,2)</f>
        <v>0.3</v>
      </c>
      <c r="R189" s="244" t="s">
        <v>344</v>
      </c>
      <c r="S189" s="244" t="s">
        <v>144</v>
      </c>
      <c r="T189" s="245" t="s">
        <v>145</v>
      </c>
      <c r="U189" s="225">
        <v>0.61</v>
      </c>
      <c r="V189" s="225">
        <f>ROUND(E189*U189,2)</f>
        <v>20.37</v>
      </c>
      <c r="W189" s="225"/>
      <c r="X189" s="225" t="s">
        <v>146</v>
      </c>
      <c r="Y189" s="225" t="s">
        <v>147</v>
      </c>
      <c r="Z189" s="215"/>
      <c r="AA189" s="215"/>
      <c r="AB189" s="215"/>
      <c r="AC189" s="215"/>
      <c r="AD189" s="215"/>
      <c r="AE189" s="215"/>
      <c r="AF189" s="215"/>
      <c r="AG189" s="215" t="s">
        <v>148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2" x14ac:dyDescent="0.2">
      <c r="A190" s="222"/>
      <c r="B190" s="223"/>
      <c r="C190" s="260" t="s">
        <v>385</v>
      </c>
      <c r="D190" s="226"/>
      <c r="E190" s="227">
        <v>33.4</v>
      </c>
      <c r="F190" s="225"/>
      <c r="G190" s="225"/>
      <c r="H190" s="225"/>
      <c r="I190" s="225"/>
      <c r="J190" s="225"/>
      <c r="K190" s="225"/>
      <c r="L190" s="225"/>
      <c r="M190" s="225"/>
      <c r="N190" s="224"/>
      <c r="O190" s="224"/>
      <c r="P190" s="224"/>
      <c r="Q190" s="224"/>
      <c r="R190" s="225"/>
      <c r="S190" s="225"/>
      <c r="T190" s="225"/>
      <c r="U190" s="225"/>
      <c r="V190" s="225"/>
      <c r="W190" s="225"/>
      <c r="X190" s="225"/>
      <c r="Y190" s="225"/>
      <c r="Z190" s="215"/>
      <c r="AA190" s="215"/>
      <c r="AB190" s="215"/>
      <c r="AC190" s="215"/>
      <c r="AD190" s="215"/>
      <c r="AE190" s="215"/>
      <c r="AF190" s="215"/>
      <c r="AG190" s="215" t="s">
        <v>152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ht="22.5" outlineLevel="1" x14ac:dyDescent="0.2">
      <c r="A191" s="239">
        <v>59</v>
      </c>
      <c r="B191" s="240" t="s">
        <v>386</v>
      </c>
      <c r="C191" s="258" t="s">
        <v>387</v>
      </c>
      <c r="D191" s="241" t="s">
        <v>252</v>
      </c>
      <c r="E191" s="242">
        <v>4.5999999999999996</v>
      </c>
      <c r="F191" s="243"/>
      <c r="G191" s="244">
        <f>ROUND(E191*F191,2)</f>
        <v>0</v>
      </c>
      <c r="H191" s="243"/>
      <c r="I191" s="244">
        <f>ROUND(E191*H191,2)</f>
        <v>0</v>
      </c>
      <c r="J191" s="243"/>
      <c r="K191" s="244">
        <f>ROUND(E191*J191,2)</f>
        <v>0</v>
      </c>
      <c r="L191" s="244">
        <v>21</v>
      </c>
      <c r="M191" s="244">
        <f>G191*(1+L191/100)</f>
        <v>0</v>
      </c>
      <c r="N191" s="242">
        <v>0</v>
      </c>
      <c r="O191" s="242">
        <f>ROUND(E191*N191,2)</f>
        <v>0</v>
      </c>
      <c r="P191" s="242">
        <v>4.2000000000000003E-2</v>
      </c>
      <c r="Q191" s="242">
        <f>ROUND(E191*P191,2)</f>
        <v>0.19</v>
      </c>
      <c r="R191" s="244" t="s">
        <v>344</v>
      </c>
      <c r="S191" s="244" t="s">
        <v>144</v>
      </c>
      <c r="T191" s="245" t="s">
        <v>145</v>
      </c>
      <c r="U191" s="225">
        <v>0.71499999999999997</v>
      </c>
      <c r="V191" s="225">
        <f>ROUND(E191*U191,2)</f>
        <v>3.29</v>
      </c>
      <c r="W191" s="225"/>
      <c r="X191" s="225" t="s">
        <v>146</v>
      </c>
      <c r="Y191" s="225" t="s">
        <v>147</v>
      </c>
      <c r="Z191" s="215"/>
      <c r="AA191" s="215"/>
      <c r="AB191" s="215"/>
      <c r="AC191" s="215"/>
      <c r="AD191" s="215"/>
      <c r="AE191" s="215"/>
      <c r="AF191" s="215"/>
      <c r="AG191" s="215" t="s">
        <v>148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2" x14ac:dyDescent="0.2">
      <c r="A192" s="222"/>
      <c r="B192" s="223"/>
      <c r="C192" s="260" t="s">
        <v>388</v>
      </c>
      <c r="D192" s="226"/>
      <c r="E192" s="227">
        <v>4.5999999999999996</v>
      </c>
      <c r="F192" s="225"/>
      <c r="G192" s="225"/>
      <c r="H192" s="225"/>
      <c r="I192" s="225"/>
      <c r="J192" s="225"/>
      <c r="K192" s="225"/>
      <c r="L192" s="225"/>
      <c r="M192" s="225"/>
      <c r="N192" s="224"/>
      <c r="O192" s="224"/>
      <c r="P192" s="224"/>
      <c r="Q192" s="224"/>
      <c r="R192" s="225"/>
      <c r="S192" s="225"/>
      <c r="T192" s="225"/>
      <c r="U192" s="225"/>
      <c r="V192" s="225"/>
      <c r="W192" s="225"/>
      <c r="X192" s="225"/>
      <c r="Y192" s="225"/>
      <c r="Z192" s="215"/>
      <c r="AA192" s="215"/>
      <c r="AB192" s="215"/>
      <c r="AC192" s="215"/>
      <c r="AD192" s="215"/>
      <c r="AE192" s="215"/>
      <c r="AF192" s="215"/>
      <c r="AG192" s="215" t="s">
        <v>152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ht="22.5" outlineLevel="1" x14ac:dyDescent="0.2">
      <c r="A193" s="239">
        <v>60</v>
      </c>
      <c r="B193" s="240" t="s">
        <v>389</v>
      </c>
      <c r="C193" s="258" t="s">
        <v>390</v>
      </c>
      <c r="D193" s="241" t="s">
        <v>252</v>
      </c>
      <c r="E193" s="242">
        <v>7.6</v>
      </c>
      <c r="F193" s="243"/>
      <c r="G193" s="244">
        <f>ROUND(E193*F193,2)</f>
        <v>0</v>
      </c>
      <c r="H193" s="243"/>
      <c r="I193" s="244">
        <f>ROUND(E193*H193,2)</f>
        <v>0</v>
      </c>
      <c r="J193" s="243"/>
      <c r="K193" s="244">
        <f>ROUND(E193*J193,2)</f>
        <v>0</v>
      </c>
      <c r="L193" s="244">
        <v>21</v>
      </c>
      <c r="M193" s="244">
        <f>G193*(1+L193/100)</f>
        <v>0</v>
      </c>
      <c r="N193" s="242">
        <v>2.3640000000000001E-2</v>
      </c>
      <c r="O193" s="242">
        <f>ROUND(E193*N193,2)</f>
        <v>0.18</v>
      </c>
      <c r="P193" s="242">
        <v>0</v>
      </c>
      <c r="Q193" s="242">
        <f>ROUND(E193*P193,2)</f>
        <v>0</v>
      </c>
      <c r="R193" s="244" t="s">
        <v>344</v>
      </c>
      <c r="S193" s="244" t="s">
        <v>144</v>
      </c>
      <c r="T193" s="245" t="s">
        <v>216</v>
      </c>
      <c r="U193" s="225">
        <v>0.63</v>
      </c>
      <c r="V193" s="225">
        <f>ROUND(E193*U193,2)</f>
        <v>4.79</v>
      </c>
      <c r="W193" s="225"/>
      <c r="X193" s="225" t="s">
        <v>146</v>
      </c>
      <c r="Y193" s="225" t="s">
        <v>147</v>
      </c>
      <c r="Z193" s="215"/>
      <c r="AA193" s="215"/>
      <c r="AB193" s="215"/>
      <c r="AC193" s="215"/>
      <c r="AD193" s="215"/>
      <c r="AE193" s="215"/>
      <c r="AF193" s="215"/>
      <c r="AG193" s="215" t="s">
        <v>148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2" x14ac:dyDescent="0.2">
      <c r="A194" s="222"/>
      <c r="B194" s="223"/>
      <c r="C194" s="260" t="s">
        <v>391</v>
      </c>
      <c r="D194" s="226"/>
      <c r="E194" s="227">
        <v>7.6</v>
      </c>
      <c r="F194" s="225"/>
      <c r="G194" s="225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5"/>
      <c r="AA194" s="215"/>
      <c r="AB194" s="215"/>
      <c r="AC194" s="215"/>
      <c r="AD194" s="215"/>
      <c r="AE194" s="215"/>
      <c r="AF194" s="215"/>
      <c r="AG194" s="215" t="s">
        <v>152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39">
        <v>61</v>
      </c>
      <c r="B195" s="240" t="s">
        <v>392</v>
      </c>
      <c r="C195" s="258" t="s">
        <v>393</v>
      </c>
      <c r="D195" s="241" t="s">
        <v>252</v>
      </c>
      <c r="E195" s="242">
        <v>50</v>
      </c>
      <c r="F195" s="243"/>
      <c r="G195" s="244">
        <f>ROUND(E195*F195,2)</f>
        <v>0</v>
      </c>
      <c r="H195" s="243"/>
      <c r="I195" s="244">
        <f>ROUND(E195*H195,2)</f>
        <v>0</v>
      </c>
      <c r="J195" s="243"/>
      <c r="K195" s="244">
        <f>ROUND(E195*J195,2)</f>
        <v>0</v>
      </c>
      <c r="L195" s="244">
        <v>21</v>
      </c>
      <c r="M195" s="244">
        <f>G195*(1+L195/100)</f>
        <v>0</v>
      </c>
      <c r="N195" s="242">
        <v>0</v>
      </c>
      <c r="O195" s="242">
        <f>ROUND(E195*N195,2)</f>
        <v>0</v>
      </c>
      <c r="P195" s="242">
        <v>8.8000000000000003E-4</v>
      </c>
      <c r="Q195" s="242">
        <f>ROUND(E195*P195,2)</f>
        <v>0.04</v>
      </c>
      <c r="R195" s="244"/>
      <c r="S195" s="244" t="s">
        <v>394</v>
      </c>
      <c r="T195" s="245" t="s">
        <v>395</v>
      </c>
      <c r="U195" s="225">
        <v>2.25</v>
      </c>
      <c r="V195" s="225">
        <f>ROUND(E195*U195,2)</f>
        <v>112.5</v>
      </c>
      <c r="W195" s="225"/>
      <c r="X195" s="225" t="s">
        <v>146</v>
      </c>
      <c r="Y195" s="225" t="s">
        <v>147</v>
      </c>
      <c r="Z195" s="215"/>
      <c r="AA195" s="215"/>
      <c r="AB195" s="215"/>
      <c r="AC195" s="215"/>
      <c r="AD195" s="215"/>
      <c r="AE195" s="215"/>
      <c r="AF195" s="215"/>
      <c r="AG195" s="215" t="s">
        <v>148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2" x14ac:dyDescent="0.2">
      <c r="A196" s="222"/>
      <c r="B196" s="223"/>
      <c r="C196" s="260" t="s">
        <v>396</v>
      </c>
      <c r="D196" s="226"/>
      <c r="E196" s="227">
        <v>50</v>
      </c>
      <c r="F196" s="225"/>
      <c r="G196" s="225"/>
      <c r="H196" s="225"/>
      <c r="I196" s="225"/>
      <c r="J196" s="225"/>
      <c r="K196" s="225"/>
      <c r="L196" s="225"/>
      <c r="M196" s="225"/>
      <c r="N196" s="224"/>
      <c r="O196" s="224"/>
      <c r="P196" s="224"/>
      <c r="Q196" s="224"/>
      <c r="R196" s="225"/>
      <c r="S196" s="225"/>
      <c r="T196" s="225"/>
      <c r="U196" s="225"/>
      <c r="V196" s="225"/>
      <c r="W196" s="225"/>
      <c r="X196" s="225"/>
      <c r="Y196" s="225"/>
      <c r="Z196" s="215"/>
      <c r="AA196" s="215"/>
      <c r="AB196" s="215"/>
      <c r="AC196" s="215"/>
      <c r="AD196" s="215"/>
      <c r="AE196" s="215"/>
      <c r="AF196" s="215"/>
      <c r="AG196" s="215" t="s">
        <v>152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x14ac:dyDescent="0.2">
      <c r="A197" s="232" t="s">
        <v>138</v>
      </c>
      <c r="B197" s="233" t="s">
        <v>88</v>
      </c>
      <c r="C197" s="257" t="s">
        <v>89</v>
      </c>
      <c r="D197" s="234"/>
      <c r="E197" s="235"/>
      <c r="F197" s="236"/>
      <c r="G197" s="236">
        <f>SUMIF(AG198:AG199,"&lt;&gt;NOR",G198:G199)</f>
        <v>0</v>
      </c>
      <c r="H197" s="236"/>
      <c r="I197" s="236">
        <f>SUM(I198:I199)</f>
        <v>0</v>
      </c>
      <c r="J197" s="236"/>
      <c r="K197" s="236">
        <f>SUM(K198:K199)</f>
        <v>0</v>
      </c>
      <c r="L197" s="236"/>
      <c r="M197" s="236">
        <f>SUM(M198:M199)</f>
        <v>0</v>
      </c>
      <c r="N197" s="235"/>
      <c r="O197" s="235">
        <f>SUM(O198:O199)</f>
        <v>0</v>
      </c>
      <c r="P197" s="235"/>
      <c r="Q197" s="235">
        <f>SUM(Q198:Q199)</f>
        <v>0</v>
      </c>
      <c r="R197" s="236"/>
      <c r="S197" s="236"/>
      <c r="T197" s="237"/>
      <c r="U197" s="231"/>
      <c r="V197" s="231">
        <f>SUM(V198:V199)</f>
        <v>131.25</v>
      </c>
      <c r="W197" s="231"/>
      <c r="X197" s="231"/>
      <c r="Y197" s="231"/>
      <c r="AG197" t="s">
        <v>139</v>
      </c>
    </row>
    <row r="198" spans="1:60" ht="22.5" outlineLevel="1" x14ac:dyDescent="0.2">
      <c r="A198" s="239">
        <v>62</v>
      </c>
      <c r="B198" s="240" t="s">
        <v>397</v>
      </c>
      <c r="C198" s="258" t="s">
        <v>398</v>
      </c>
      <c r="D198" s="241" t="s">
        <v>177</v>
      </c>
      <c r="E198" s="242">
        <v>69.372839999999997</v>
      </c>
      <c r="F198" s="243"/>
      <c r="G198" s="244">
        <f>ROUND(E198*F198,2)</f>
        <v>0</v>
      </c>
      <c r="H198" s="243"/>
      <c r="I198" s="244">
        <f>ROUND(E198*H198,2)</f>
        <v>0</v>
      </c>
      <c r="J198" s="243"/>
      <c r="K198" s="244">
        <f>ROUND(E198*J198,2)</f>
        <v>0</v>
      </c>
      <c r="L198" s="244">
        <v>21</v>
      </c>
      <c r="M198" s="244">
        <f>G198*(1+L198/100)</f>
        <v>0</v>
      </c>
      <c r="N198" s="242">
        <v>0</v>
      </c>
      <c r="O198" s="242">
        <f>ROUND(E198*N198,2)</f>
        <v>0</v>
      </c>
      <c r="P198" s="242">
        <v>0</v>
      </c>
      <c r="Q198" s="242">
        <f>ROUND(E198*P198,2)</f>
        <v>0</v>
      </c>
      <c r="R198" s="244" t="s">
        <v>243</v>
      </c>
      <c r="S198" s="244" t="s">
        <v>144</v>
      </c>
      <c r="T198" s="245" t="s">
        <v>145</v>
      </c>
      <c r="U198" s="225">
        <v>1.8919999999999999</v>
      </c>
      <c r="V198" s="225">
        <f>ROUND(E198*U198,2)</f>
        <v>131.25</v>
      </c>
      <c r="W198" s="225"/>
      <c r="X198" s="225" t="s">
        <v>146</v>
      </c>
      <c r="Y198" s="225" t="s">
        <v>147</v>
      </c>
      <c r="Z198" s="215"/>
      <c r="AA198" s="215"/>
      <c r="AB198" s="215"/>
      <c r="AC198" s="215"/>
      <c r="AD198" s="215"/>
      <c r="AE198" s="215"/>
      <c r="AF198" s="215"/>
      <c r="AG198" s="215" t="s">
        <v>148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2" x14ac:dyDescent="0.2">
      <c r="A199" s="222"/>
      <c r="B199" s="223"/>
      <c r="C199" s="259" t="s">
        <v>399</v>
      </c>
      <c r="D199" s="246"/>
      <c r="E199" s="246"/>
      <c r="F199" s="246"/>
      <c r="G199" s="246"/>
      <c r="H199" s="225"/>
      <c r="I199" s="225"/>
      <c r="J199" s="225"/>
      <c r="K199" s="225"/>
      <c r="L199" s="225"/>
      <c r="M199" s="225"/>
      <c r="N199" s="224"/>
      <c r="O199" s="224"/>
      <c r="P199" s="224"/>
      <c r="Q199" s="224"/>
      <c r="R199" s="225"/>
      <c r="S199" s="225"/>
      <c r="T199" s="225"/>
      <c r="U199" s="225"/>
      <c r="V199" s="225"/>
      <c r="W199" s="225"/>
      <c r="X199" s="225"/>
      <c r="Y199" s="225"/>
      <c r="Z199" s="215"/>
      <c r="AA199" s="215"/>
      <c r="AB199" s="215"/>
      <c r="AC199" s="215"/>
      <c r="AD199" s="215"/>
      <c r="AE199" s="215"/>
      <c r="AF199" s="215"/>
      <c r="AG199" s="215" t="s">
        <v>150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x14ac:dyDescent="0.2">
      <c r="A200" s="232" t="s">
        <v>138</v>
      </c>
      <c r="B200" s="233" t="s">
        <v>90</v>
      </c>
      <c r="C200" s="257" t="s">
        <v>91</v>
      </c>
      <c r="D200" s="234"/>
      <c r="E200" s="235"/>
      <c r="F200" s="236"/>
      <c r="G200" s="236">
        <f>SUMIF(AG201:AG220,"&lt;&gt;NOR",G201:G220)</f>
        <v>0</v>
      </c>
      <c r="H200" s="236"/>
      <c r="I200" s="236">
        <f>SUM(I201:I220)</f>
        <v>0</v>
      </c>
      <c r="J200" s="236"/>
      <c r="K200" s="236">
        <f>SUM(K201:K220)</f>
        <v>0</v>
      </c>
      <c r="L200" s="236"/>
      <c r="M200" s="236">
        <f>SUM(M201:M220)</f>
        <v>0</v>
      </c>
      <c r="N200" s="235"/>
      <c r="O200" s="235">
        <f>SUM(O201:O220)</f>
        <v>0.08</v>
      </c>
      <c r="P200" s="235"/>
      <c r="Q200" s="235">
        <f>SUM(Q201:Q220)</f>
        <v>0.13</v>
      </c>
      <c r="R200" s="236"/>
      <c r="S200" s="236"/>
      <c r="T200" s="237"/>
      <c r="U200" s="231"/>
      <c r="V200" s="231">
        <f>SUM(V201:V220)</f>
        <v>20.369999999999997</v>
      </c>
      <c r="W200" s="231"/>
      <c r="X200" s="231"/>
      <c r="Y200" s="231"/>
      <c r="AG200" t="s">
        <v>139</v>
      </c>
    </row>
    <row r="201" spans="1:60" outlineLevel="1" x14ac:dyDescent="0.2">
      <c r="A201" s="239">
        <v>63</v>
      </c>
      <c r="B201" s="240" t="s">
        <v>400</v>
      </c>
      <c r="C201" s="258" t="s">
        <v>401</v>
      </c>
      <c r="D201" s="241" t="s">
        <v>200</v>
      </c>
      <c r="E201" s="242">
        <v>13.8</v>
      </c>
      <c r="F201" s="243"/>
      <c r="G201" s="244">
        <f>ROUND(E201*F201,2)</f>
        <v>0</v>
      </c>
      <c r="H201" s="243"/>
      <c r="I201" s="244">
        <f>ROUND(E201*H201,2)</f>
        <v>0</v>
      </c>
      <c r="J201" s="243"/>
      <c r="K201" s="244">
        <f>ROUND(E201*J201,2)</f>
        <v>0</v>
      </c>
      <c r="L201" s="244">
        <v>21</v>
      </c>
      <c r="M201" s="244">
        <f>G201*(1+L201/100)</f>
        <v>0</v>
      </c>
      <c r="N201" s="242">
        <v>0</v>
      </c>
      <c r="O201" s="242">
        <f>ROUND(E201*N201,2)</f>
        <v>0</v>
      </c>
      <c r="P201" s="242">
        <v>9.7400000000000004E-3</v>
      </c>
      <c r="Q201" s="242">
        <f>ROUND(E201*P201,2)</f>
        <v>0.13</v>
      </c>
      <c r="R201" s="244" t="s">
        <v>402</v>
      </c>
      <c r="S201" s="244" t="s">
        <v>144</v>
      </c>
      <c r="T201" s="245" t="s">
        <v>145</v>
      </c>
      <c r="U201" s="225">
        <v>4.3999999999999997E-2</v>
      </c>
      <c r="V201" s="225">
        <f>ROUND(E201*U201,2)</f>
        <v>0.61</v>
      </c>
      <c r="W201" s="225"/>
      <c r="X201" s="225" t="s">
        <v>146</v>
      </c>
      <c r="Y201" s="225" t="s">
        <v>147</v>
      </c>
      <c r="Z201" s="215"/>
      <c r="AA201" s="215"/>
      <c r="AB201" s="215"/>
      <c r="AC201" s="215"/>
      <c r="AD201" s="215"/>
      <c r="AE201" s="215"/>
      <c r="AF201" s="215"/>
      <c r="AG201" s="215" t="s">
        <v>148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2" x14ac:dyDescent="0.2">
      <c r="A202" s="222"/>
      <c r="B202" s="223"/>
      <c r="C202" s="260" t="s">
        <v>403</v>
      </c>
      <c r="D202" s="226"/>
      <c r="E202" s="227">
        <v>13.8</v>
      </c>
      <c r="F202" s="225"/>
      <c r="G202" s="225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5"/>
      <c r="AA202" s="215"/>
      <c r="AB202" s="215"/>
      <c r="AC202" s="215"/>
      <c r="AD202" s="215"/>
      <c r="AE202" s="215"/>
      <c r="AF202" s="215"/>
      <c r="AG202" s="215" t="s">
        <v>152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1" x14ac:dyDescent="0.2">
      <c r="A203" s="239">
        <v>64</v>
      </c>
      <c r="B203" s="240" t="s">
        <v>404</v>
      </c>
      <c r="C203" s="258" t="s">
        <v>405</v>
      </c>
      <c r="D203" s="241" t="s">
        <v>200</v>
      </c>
      <c r="E203" s="242">
        <v>13.5</v>
      </c>
      <c r="F203" s="243"/>
      <c r="G203" s="244">
        <f>ROUND(E203*F203,2)</f>
        <v>0</v>
      </c>
      <c r="H203" s="243"/>
      <c r="I203" s="244">
        <f>ROUND(E203*H203,2)</f>
        <v>0</v>
      </c>
      <c r="J203" s="243"/>
      <c r="K203" s="244">
        <f>ROUND(E203*J203,2)</f>
        <v>0</v>
      </c>
      <c r="L203" s="244">
        <v>21</v>
      </c>
      <c r="M203" s="244">
        <f>G203*(1+L203/100)</f>
        <v>0</v>
      </c>
      <c r="N203" s="242">
        <v>0</v>
      </c>
      <c r="O203" s="242">
        <f>ROUND(E203*N203,2)</f>
        <v>0</v>
      </c>
      <c r="P203" s="242">
        <v>0</v>
      </c>
      <c r="Q203" s="242">
        <f>ROUND(E203*P203,2)</f>
        <v>0</v>
      </c>
      <c r="R203" s="244" t="s">
        <v>402</v>
      </c>
      <c r="S203" s="244" t="s">
        <v>144</v>
      </c>
      <c r="T203" s="245" t="s">
        <v>145</v>
      </c>
      <c r="U203" s="225">
        <v>0.36</v>
      </c>
      <c r="V203" s="225">
        <f>ROUND(E203*U203,2)</f>
        <v>4.8600000000000003</v>
      </c>
      <c r="W203" s="225"/>
      <c r="X203" s="225" t="s">
        <v>146</v>
      </c>
      <c r="Y203" s="225" t="s">
        <v>147</v>
      </c>
      <c r="Z203" s="215"/>
      <c r="AA203" s="215"/>
      <c r="AB203" s="215"/>
      <c r="AC203" s="215"/>
      <c r="AD203" s="215"/>
      <c r="AE203" s="215"/>
      <c r="AF203" s="215"/>
      <c r="AG203" s="215" t="s">
        <v>148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2" x14ac:dyDescent="0.2">
      <c r="A204" s="222"/>
      <c r="B204" s="223"/>
      <c r="C204" s="260" t="s">
        <v>318</v>
      </c>
      <c r="D204" s="226"/>
      <c r="E204" s="227">
        <v>13.5</v>
      </c>
      <c r="F204" s="225"/>
      <c r="G204" s="225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25"/>
      <c r="Z204" s="215"/>
      <c r="AA204" s="215"/>
      <c r="AB204" s="215"/>
      <c r="AC204" s="215"/>
      <c r="AD204" s="215"/>
      <c r="AE204" s="215"/>
      <c r="AF204" s="215"/>
      <c r="AG204" s="215" t="s">
        <v>152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1" x14ac:dyDescent="0.2">
      <c r="A205" s="250">
        <v>65</v>
      </c>
      <c r="B205" s="251" t="s">
        <v>406</v>
      </c>
      <c r="C205" s="263" t="s">
        <v>407</v>
      </c>
      <c r="D205" s="252" t="s">
        <v>200</v>
      </c>
      <c r="E205" s="253">
        <v>7</v>
      </c>
      <c r="F205" s="254"/>
      <c r="G205" s="255">
        <f>ROUND(E205*F205,2)</f>
        <v>0</v>
      </c>
      <c r="H205" s="254"/>
      <c r="I205" s="255">
        <f>ROUND(E205*H205,2)</f>
        <v>0</v>
      </c>
      <c r="J205" s="254"/>
      <c r="K205" s="255">
        <f>ROUND(E205*J205,2)</f>
        <v>0</v>
      </c>
      <c r="L205" s="255">
        <v>21</v>
      </c>
      <c r="M205" s="255">
        <f>G205*(1+L205/100)</f>
        <v>0</v>
      </c>
      <c r="N205" s="253">
        <v>1.7000000000000001E-4</v>
      </c>
      <c r="O205" s="253">
        <f>ROUND(E205*N205,2)</f>
        <v>0</v>
      </c>
      <c r="P205" s="253">
        <v>0</v>
      </c>
      <c r="Q205" s="253">
        <f>ROUND(E205*P205,2)</f>
        <v>0</v>
      </c>
      <c r="R205" s="255" t="s">
        <v>402</v>
      </c>
      <c r="S205" s="255" t="s">
        <v>144</v>
      </c>
      <c r="T205" s="256" t="s">
        <v>145</v>
      </c>
      <c r="U205" s="225">
        <v>0.45600000000000002</v>
      </c>
      <c r="V205" s="225">
        <f>ROUND(E205*U205,2)</f>
        <v>3.19</v>
      </c>
      <c r="W205" s="225"/>
      <c r="X205" s="225" t="s">
        <v>146</v>
      </c>
      <c r="Y205" s="225" t="s">
        <v>147</v>
      </c>
      <c r="Z205" s="215"/>
      <c r="AA205" s="215"/>
      <c r="AB205" s="215"/>
      <c r="AC205" s="215"/>
      <c r="AD205" s="215"/>
      <c r="AE205" s="215"/>
      <c r="AF205" s="215"/>
      <c r="AG205" s="215" t="s">
        <v>148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ht="22.5" outlineLevel="1" x14ac:dyDescent="0.2">
      <c r="A206" s="250">
        <v>66</v>
      </c>
      <c r="B206" s="251" t="s">
        <v>408</v>
      </c>
      <c r="C206" s="263" t="s">
        <v>409</v>
      </c>
      <c r="D206" s="252" t="s">
        <v>200</v>
      </c>
      <c r="E206" s="253">
        <v>13.5</v>
      </c>
      <c r="F206" s="254"/>
      <c r="G206" s="255">
        <f>ROUND(E206*F206,2)</f>
        <v>0</v>
      </c>
      <c r="H206" s="254"/>
      <c r="I206" s="255">
        <f>ROUND(E206*H206,2)</f>
        <v>0</v>
      </c>
      <c r="J206" s="254"/>
      <c r="K206" s="255">
        <f>ROUND(E206*J206,2)</f>
        <v>0</v>
      </c>
      <c r="L206" s="255">
        <v>21</v>
      </c>
      <c r="M206" s="255">
        <f>G206*(1+L206/100)</f>
        <v>0</v>
      </c>
      <c r="N206" s="253">
        <v>0</v>
      </c>
      <c r="O206" s="253">
        <f>ROUND(E206*N206,2)</f>
        <v>0</v>
      </c>
      <c r="P206" s="253">
        <v>0</v>
      </c>
      <c r="Q206" s="253">
        <f>ROUND(E206*P206,2)</f>
        <v>0</v>
      </c>
      <c r="R206" s="255" t="s">
        <v>402</v>
      </c>
      <c r="S206" s="255" t="s">
        <v>144</v>
      </c>
      <c r="T206" s="256" t="s">
        <v>145</v>
      </c>
      <c r="U206" s="225">
        <v>0.09</v>
      </c>
      <c r="V206" s="225">
        <f>ROUND(E206*U206,2)</f>
        <v>1.22</v>
      </c>
      <c r="W206" s="225"/>
      <c r="X206" s="225" t="s">
        <v>146</v>
      </c>
      <c r="Y206" s="225" t="s">
        <v>147</v>
      </c>
      <c r="Z206" s="215"/>
      <c r="AA206" s="215"/>
      <c r="AB206" s="215"/>
      <c r="AC206" s="215"/>
      <c r="AD206" s="215"/>
      <c r="AE206" s="215"/>
      <c r="AF206" s="215"/>
      <c r="AG206" s="215" t="s">
        <v>148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ht="22.5" outlineLevel="1" x14ac:dyDescent="0.2">
      <c r="A207" s="239">
        <v>67</v>
      </c>
      <c r="B207" s="240" t="s">
        <v>408</v>
      </c>
      <c r="C207" s="258" t="s">
        <v>409</v>
      </c>
      <c r="D207" s="241" t="s">
        <v>200</v>
      </c>
      <c r="E207" s="242">
        <v>25.5</v>
      </c>
      <c r="F207" s="243"/>
      <c r="G207" s="244">
        <f>ROUND(E207*F207,2)</f>
        <v>0</v>
      </c>
      <c r="H207" s="243"/>
      <c r="I207" s="244">
        <f>ROUND(E207*H207,2)</f>
        <v>0</v>
      </c>
      <c r="J207" s="243"/>
      <c r="K207" s="244">
        <f>ROUND(E207*J207,2)</f>
        <v>0</v>
      </c>
      <c r="L207" s="244">
        <v>21</v>
      </c>
      <c r="M207" s="244">
        <f>G207*(1+L207/100)</f>
        <v>0</v>
      </c>
      <c r="N207" s="242">
        <v>0</v>
      </c>
      <c r="O207" s="242">
        <f>ROUND(E207*N207,2)</f>
        <v>0</v>
      </c>
      <c r="P207" s="242">
        <v>0</v>
      </c>
      <c r="Q207" s="242">
        <f>ROUND(E207*P207,2)</f>
        <v>0</v>
      </c>
      <c r="R207" s="244" t="s">
        <v>402</v>
      </c>
      <c r="S207" s="244" t="s">
        <v>144</v>
      </c>
      <c r="T207" s="245" t="s">
        <v>145</v>
      </c>
      <c r="U207" s="225">
        <v>0.09</v>
      </c>
      <c r="V207" s="225">
        <f>ROUND(E207*U207,2)</f>
        <v>2.2999999999999998</v>
      </c>
      <c r="W207" s="225"/>
      <c r="X207" s="225" t="s">
        <v>146</v>
      </c>
      <c r="Y207" s="225" t="s">
        <v>147</v>
      </c>
      <c r="Z207" s="215"/>
      <c r="AA207" s="215"/>
      <c r="AB207" s="215"/>
      <c r="AC207" s="215"/>
      <c r="AD207" s="215"/>
      <c r="AE207" s="215"/>
      <c r="AF207" s="215"/>
      <c r="AG207" s="215" t="s">
        <v>148</v>
      </c>
      <c r="AH207" s="215"/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2" x14ac:dyDescent="0.2">
      <c r="A208" s="222"/>
      <c r="B208" s="223"/>
      <c r="C208" s="260" t="s">
        <v>318</v>
      </c>
      <c r="D208" s="226"/>
      <c r="E208" s="227">
        <v>13.5</v>
      </c>
      <c r="F208" s="225"/>
      <c r="G208" s="225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5"/>
      <c r="AA208" s="215"/>
      <c r="AB208" s="215"/>
      <c r="AC208" s="215"/>
      <c r="AD208" s="215"/>
      <c r="AE208" s="215"/>
      <c r="AF208" s="215"/>
      <c r="AG208" s="215" t="s">
        <v>152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3" x14ac:dyDescent="0.2">
      <c r="A209" s="222"/>
      <c r="B209" s="223"/>
      <c r="C209" s="260" t="s">
        <v>410</v>
      </c>
      <c r="D209" s="226"/>
      <c r="E209" s="227">
        <v>12</v>
      </c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5"/>
      <c r="AA209" s="215"/>
      <c r="AB209" s="215"/>
      <c r="AC209" s="215"/>
      <c r="AD209" s="215"/>
      <c r="AE209" s="215"/>
      <c r="AF209" s="215"/>
      <c r="AG209" s="215" t="s">
        <v>152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ht="22.5" outlineLevel="1" x14ac:dyDescent="0.2">
      <c r="A210" s="250">
        <v>68</v>
      </c>
      <c r="B210" s="251" t="s">
        <v>411</v>
      </c>
      <c r="C210" s="263" t="s">
        <v>412</v>
      </c>
      <c r="D210" s="252" t="s">
        <v>200</v>
      </c>
      <c r="E210" s="253">
        <v>13.5</v>
      </c>
      <c r="F210" s="254"/>
      <c r="G210" s="255">
        <f>ROUND(E210*F210,2)</f>
        <v>0</v>
      </c>
      <c r="H210" s="254"/>
      <c r="I210" s="255">
        <f>ROUND(E210*H210,2)</f>
        <v>0</v>
      </c>
      <c r="J210" s="254"/>
      <c r="K210" s="255">
        <f>ROUND(E210*J210,2)</f>
        <v>0</v>
      </c>
      <c r="L210" s="255">
        <v>21</v>
      </c>
      <c r="M210" s="255">
        <f>G210*(1+L210/100)</f>
        <v>0</v>
      </c>
      <c r="N210" s="253">
        <v>0</v>
      </c>
      <c r="O210" s="253">
        <f>ROUND(E210*N210,2)</f>
        <v>0</v>
      </c>
      <c r="P210" s="253">
        <v>0</v>
      </c>
      <c r="Q210" s="253">
        <f>ROUND(E210*P210,2)</f>
        <v>0</v>
      </c>
      <c r="R210" s="255" t="s">
        <v>402</v>
      </c>
      <c r="S210" s="255" t="s">
        <v>144</v>
      </c>
      <c r="T210" s="256" t="s">
        <v>145</v>
      </c>
      <c r="U210" s="225">
        <v>0.112</v>
      </c>
      <c r="V210" s="225">
        <f>ROUND(E210*U210,2)</f>
        <v>1.51</v>
      </c>
      <c r="W210" s="225"/>
      <c r="X210" s="225" t="s">
        <v>146</v>
      </c>
      <c r="Y210" s="225" t="s">
        <v>147</v>
      </c>
      <c r="Z210" s="215"/>
      <c r="AA210" s="215"/>
      <c r="AB210" s="215"/>
      <c r="AC210" s="215"/>
      <c r="AD210" s="215"/>
      <c r="AE210" s="215"/>
      <c r="AF210" s="215"/>
      <c r="AG210" s="215" t="s">
        <v>148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ht="22.5" outlineLevel="1" x14ac:dyDescent="0.2">
      <c r="A211" s="239">
        <v>69</v>
      </c>
      <c r="B211" s="240" t="s">
        <v>413</v>
      </c>
      <c r="C211" s="258" t="s">
        <v>414</v>
      </c>
      <c r="D211" s="241" t="s">
        <v>200</v>
      </c>
      <c r="E211" s="242">
        <v>18.088000000000001</v>
      </c>
      <c r="F211" s="243"/>
      <c r="G211" s="244">
        <f>ROUND(E211*F211,2)</f>
        <v>0</v>
      </c>
      <c r="H211" s="243"/>
      <c r="I211" s="244">
        <f>ROUND(E211*H211,2)</f>
        <v>0</v>
      </c>
      <c r="J211" s="243"/>
      <c r="K211" s="244">
        <f>ROUND(E211*J211,2)</f>
        <v>0</v>
      </c>
      <c r="L211" s="244">
        <v>21</v>
      </c>
      <c r="M211" s="244">
        <f>G211*(1+L211/100)</f>
        <v>0</v>
      </c>
      <c r="N211" s="242">
        <v>1.7000000000000001E-4</v>
      </c>
      <c r="O211" s="242">
        <f>ROUND(E211*N211,2)</f>
        <v>0</v>
      </c>
      <c r="P211" s="242">
        <v>0</v>
      </c>
      <c r="Q211" s="242">
        <f>ROUND(E211*P211,2)</f>
        <v>0</v>
      </c>
      <c r="R211" s="244" t="s">
        <v>402</v>
      </c>
      <c r="S211" s="244" t="s">
        <v>144</v>
      </c>
      <c r="T211" s="245" t="s">
        <v>145</v>
      </c>
      <c r="U211" s="225">
        <v>0.16600000000000001</v>
      </c>
      <c r="V211" s="225">
        <f>ROUND(E211*U211,2)</f>
        <v>3</v>
      </c>
      <c r="W211" s="225"/>
      <c r="X211" s="225" t="s">
        <v>146</v>
      </c>
      <c r="Y211" s="225" t="s">
        <v>147</v>
      </c>
      <c r="Z211" s="215"/>
      <c r="AA211" s="215"/>
      <c r="AB211" s="215"/>
      <c r="AC211" s="215"/>
      <c r="AD211" s="215"/>
      <c r="AE211" s="215"/>
      <c r="AF211" s="215"/>
      <c r="AG211" s="215" t="s">
        <v>148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">
      <c r="A212" s="222"/>
      <c r="B212" s="223"/>
      <c r="C212" s="260" t="s">
        <v>415</v>
      </c>
      <c r="D212" s="226"/>
      <c r="E212" s="227">
        <v>18.088000000000001</v>
      </c>
      <c r="F212" s="225"/>
      <c r="G212" s="225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5"/>
      <c r="AA212" s="215"/>
      <c r="AB212" s="215"/>
      <c r="AC212" s="215"/>
      <c r="AD212" s="215"/>
      <c r="AE212" s="215"/>
      <c r="AF212" s="215"/>
      <c r="AG212" s="215" t="s">
        <v>152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ht="22.5" outlineLevel="1" x14ac:dyDescent="0.2">
      <c r="A213" s="239">
        <v>70</v>
      </c>
      <c r="B213" s="240" t="s">
        <v>416</v>
      </c>
      <c r="C213" s="258" t="s">
        <v>417</v>
      </c>
      <c r="D213" s="241" t="s">
        <v>200</v>
      </c>
      <c r="E213" s="242">
        <v>18.088000000000001</v>
      </c>
      <c r="F213" s="243"/>
      <c r="G213" s="244">
        <f>ROUND(E213*F213,2)</f>
        <v>0</v>
      </c>
      <c r="H213" s="243"/>
      <c r="I213" s="244">
        <f>ROUND(E213*H213,2)</f>
        <v>0</v>
      </c>
      <c r="J213" s="243"/>
      <c r="K213" s="244">
        <f>ROUND(E213*J213,2)</f>
        <v>0</v>
      </c>
      <c r="L213" s="244">
        <v>21</v>
      </c>
      <c r="M213" s="244">
        <f>G213*(1+L213/100)</f>
        <v>0</v>
      </c>
      <c r="N213" s="242">
        <v>1.9000000000000001E-4</v>
      </c>
      <c r="O213" s="242">
        <f>ROUND(E213*N213,2)</f>
        <v>0</v>
      </c>
      <c r="P213" s="242">
        <v>0</v>
      </c>
      <c r="Q213" s="242">
        <f>ROUND(E213*P213,2)</f>
        <v>0</v>
      </c>
      <c r="R213" s="244" t="s">
        <v>402</v>
      </c>
      <c r="S213" s="244" t="s">
        <v>144</v>
      </c>
      <c r="T213" s="245" t="s">
        <v>145</v>
      </c>
      <c r="U213" s="225">
        <v>0.19600000000000001</v>
      </c>
      <c r="V213" s="225">
        <f>ROUND(E213*U213,2)</f>
        <v>3.55</v>
      </c>
      <c r="W213" s="225"/>
      <c r="X213" s="225" t="s">
        <v>146</v>
      </c>
      <c r="Y213" s="225" t="s">
        <v>147</v>
      </c>
      <c r="Z213" s="215"/>
      <c r="AA213" s="215"/>
      <c r="AB213" s="215"/>
      <c r="AC213" s="215"/>
      <c r="AD213" s="215"/>
      <c r="AE213" s="215"/>
      <c r="AF213" s="215"/>
      <c r="AG213" s="215" t="s">
        <v>148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2" x14ac:dyDescent="0.2">
      <c r="A214" s="222"/>
      <c r="B214" s="223"/>
      <c r="C214" s="260" t="s">
        <v>418</v>
      </c>
      <c r="D214" s="226"/>
      <c r="E214" s="227">
        <v>18.088000000000001</v>
      </c>
      <c r="F214" s="225"/>
      <c r="G214" s="225"/>
      <c r="H214" s="225"/>
      <c r="I214" s="225"/>
      <c r="J214" s="225"/>
      <c r="K214" s="225"/>
      <c r="L214" s="225"/>
      <c r="M214" s="225"/>
      <c r="N214" s="224"/>
      <c r="O214" s="224"/>
      <c r="P214" s="224"/>
      <c r="Q214" s="224"/>
      <c r="R214" s="225"/>
      <c r="S214" s="225"/>
      <c r="T214" s="225"/>
      <c r="U214" s="225"/>
      <c r="V214" s="225"/>
      <c r="W214" s="225"/>
      <c r="X214" s="225"/>
      <c r="Y214" s="225"/>
      <c r="Z214" s="215"/>
      <c r="AA214" s="215"/>
      <c r="AB214" s="215"/>
      <c r="AC214" s="215"/>
      <c r="AD214" s="215"/>
      <c r="AE214" s="215"/>
      <c r="AF214" s="215"/>
      <c r="AG214" s="215" t="s">
        <v>152</v>
      </c>
      <c r="AH214" s="215">
        <v>5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1" x14ac:dyDescent="0.2">
      <c r="A215" s="239">
        <v>71</v>
      </c>
      <c r="B215" s="240" t="s">
        <v>419</v>
      </c>
      <c r="C215" s="258" t="s">
        <v>420</v>
      </c>
      <c r="D215" s="241" t="s">
        <v>177</v>
      </c>
      <c r="E215" s="242">
        <v>8.344E-2</v>
      </c>
      <c r="F215" s="243"/>
      <c r="G215" s="244">
        <f>ROUND(E215*F215,2)</f>
        <v>0</v>
      </c>
      <c r="H215" s="243"/>
      <c r="I215" s="244">
        <f>ROUND(E215*H215,2)</f>
        <v>0</v>
      </c>
      <c r="J215" s="243"/>
      <c r="K215" s="244">
        <f>ROUND(E215*J215,2)</f>
        <v>0</v>
      </c>
      <c r="L215" s="244">
        <v>21</v>
      </c>
      <c r="M215" s="244">
        <f>G215*(1+L215/100)</f>
        <v>0</v>
      </c>
      <c r="N215" s="242">
        <v>0</v>
      </c>
      <c r="O215" s="242">
        <f>ROUND(E215*N215,2)</f>
        <v>0</v>
      </c>
      <c r="P215" s="242">
        <v>0</v>
      </c>
      <c r="Q215" s="242">
        <f>ROUND(E215*P215,2)</f>
        <v>0</v>
      </c>
      <c r="R215" s="244" t="s">
        <v>402</v>
      </c>
      <c r="S215" s="244" t="s">
        <v>144</v>
      </c>
      <c r="T215" s="245" t="s">
        <v>145</v>
      </c>
      <c r="U215" s="225">
        <v>1.5980000000000001</v>
      </c>
      <c r="V215" s="225">
        <f>ROUND(E215*U215,2)</f>
        <v>0.13</v>
      </c>
      <c r="W215" s="225"/>
      <c r="X215" s="225" t="s">
        <v>146</v>
      </c>
      <c r="Y215" s="225" t="s">
        <v>147</v>
      </c>
      <c r="Z215" s="215"/>
      <c r="AA215" s="215"/>
      <c r="AB215" s="215"/>
      <c r="AC215" s="215"/>
      <c r="AD215" s="215"/>
      <c r="AE215" s="215"/>
      <c r="AF215" s="215"/>
      <c r="AG215" s="215" t="s">
        <v>148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2" x14ac:dyDescent="0.2">
      <c r="A216" s="222"/>
      <c r="B216" s="223"/>
      <c r="C216" s="259" t="s">
        <v>421</v>
      </c>
      <c r="D216" s="246"/>
      <c r="E216" s="246"/>
      <c r="F216" s="246"/>
      <c r="G216" s="246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5"/>
      <c r="AA216" s="215"/>
      <c r="AB216" s="215"/>
      <c r="AC216" s="215"/>
      <c r="AD216" s="215"/>
      <c r="AE216" s="215"/>
      <c r="AF216" s="215"/>
      <c r="AG216" s="215" t="s">
        <v>150</v>
      </c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1" x14ac:dyDescent="0.2">
      <c r="A217" s="239">
        <v>72</v>
      </c>
      <c r="B217" s="240" t="s">
        <v>422</v>
      </c>
      <c r="C217" s="258" t="s">
        <v>423</v>
      </c>
      <c r="D217" s="241" t="s">
        <v>200</v>
      </c>
      <c r="E217" s="242">
        <v>34.7468</v>
      </c>
      <c r="F217" s="243"/>
      <c r="G217" s="244">
        <f>ROUND(E217*F217,2)</f>
        <v>0</v>
      </c>
      <c r="H217" s="243"/>
      <c r="I217" s="244">
        <f>ROUND(E217*H217,2)</f>
        <v>0</v>
      </c>
      <c r="J217" s="243"/>
      <c r="K217" s="244">
        <f>ROUND(E217*J217,2)</f>
        <v>0</v>
      </c>
      <c r="L217" s="244">
        <v>21</v>
      </c>
      <c r="M217" s="244">
        <f>G217*(1+L217/100)</f>
        <v>0</v>
      </c>
      <c r="N217" s="242">
        <v>1.9E-3</v>
      </c>
      <c r="O217" s="242">
        <f>ROUND(E217*N217,2)</f>
        <v>7.0000000000000007E-2</v>
      </c>
      <c r="P217" s="242">
        <v>0</v>
      </c>
      <c r="Q217" s="242">
        <f>ROUND(E217*P217,2)</f>
        <v>0</v>
      </c>
      <c r="R217" s="244" t="s">
        <v>178</v>
      </c>
      <c r="S217" s="244" t="s">
        <v>144</v>
      </c>
      <c r="T217" s="245" t="s">
        <v>145</v>
      </c>
      <c r="U217" s="225">
        <v>0</v>
      </c>
      <c r="V217" s="225">
        <f>ROUND(E217*U217,2)</f>
        <v>0</v>
      </c>
      <c r="W217" s="225"/>
      <c r="X217" s="225" t="s">
        <v>180</v>
      </c>
      <c r="Y217" s="225" t="s">
        <v>147</v>
      </c>
      <c r="Z217" s="215"/>
      <c r="AA217" s="215"/>
      <c r="AB217" s="215"/>
      <c r="AC217" s="215"/>
      <c r="AD217" s="215"/>
      <c r="AE217" s="215"/>
      <c r="AF217" s="215"/>
      <c r="AG217" s="215" t="s">
        <v>181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2" x14ac:dyDescent="0.2">
      <c r="A218" s="222"/>
      <c r="B218" s="223"/>
      <c r="C218" s="260" t="s">
        <v>424</v>
      </c>
      <c r="D218" s="226"/>
      <c r="E218" s="227">
        <v>34.7468</v>
      </c>
      <c r="F218" s="225"/>
      <c r="G218" s="225"/>
      <c r="H218" s="225"/>
      <c r="I218" s="225"/>
      <c r="J218" s="225"/>
      <c r="K218" s="225"/>
      <c r="L218" s="225"/>
      <c r="M218" s="225"/>
      <c r="N218" s="224"/>
      <c r="O218" s="224"/>
      <c r="P218" s="224"/>
      <c r="Q218" s="224"/>
      <c r="R218" s="225"/>
      <c r="S218" s="225"/>
      <c r="T218" s="225"/>
      <c r="U218" s="225"/>
      <c r="V218" s="225"/>
      <c r="W218" s="225"/>
      <c r="X218" s="225"/>
      <c r="Y218" s="225"/>
      <c r="Z218" s="215"/>
      <c r="AA218" s="215"/>
      <c r="AB218" s="215"/>
      <c r="AC218" s="215"/>
      <c r="AD218" s="215"/>
      <c r="AE218" s="215"/>
      <c r="AF218" s="215"/>
      <c r="AG218" s="215" t="s">
        <v>152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ht="22.5" outlineLevel="1" x14ac:dyDescent="0.2">
      <c r="A219" s="239">
        <v>73</v>
      </c>
      <c r="B219" s="240" t="s">
        <v>425</v>
      </c>
      <c r="C219" s="258" t="s">
        <v>426</v>
      </c>
      <c r="D219" s="241" t="s">
        <v>200</v>
      </c>
      <c r="E219" s="242">
        <v>32.4</v>
      </c>
      <c r="F219" s="243"/>
      <c r="G219" s="244">
        <f>ROUND(E219*F219,2)</f>
        <v>0</v>
      </c>
      <c r="H219" s="243"/>
      <c r="I219" s="244">
        <f>ROUND(E219*H219,2)</f>
        <v>0</v>
      </c>
      <c r="J219" s="243"/>
      <c r="K219" s="244">
        <f>ROUND(E219*J219,2)</f>
        <v>0</v>
      </c>
      <c r="L219" s="244">
        <v>21</v>
      </c>
      <c r="M219" s="244">
        <f>G219*(1+L219/100)</f>
        <v>0</v>
      </c>
      <c r="N219" s="242">
        <v>2.9999999999999997E-4</v>
      </c>
      <c r="O219" s="242">
        <f>ROUND(E219*N219,2)</f>
        <v>0.01</v>
      </c>
      <c r="P219" s="242">
        <v>0</v>
      </c>
      <c r="Q219" s="242">
        <f>ROUND(E219*P219,2)</f>
        <v>0</v>
      </c>
      <c r="R219" s="244" t="s">
        <v>178</v>
      </c>
      <c r="S219" s="244" t="s">
        <v>144</v>
      </c>
      <c r="T219" s="245" t="s">
        <v>145</v>
      </c>
      <c r="U219" s="225">
        <v>0</v>
      </c>
      <c r="V219" s="225">
        <f>ROUND(E219*U219,2)</f>
        <v>0</v>
      </c>
      <c r="W219" s="225"/>
      <c r="X219" s="225" t="s">
        <v>180</v>
      </c>
      <c r="Y219" s="225" t="s">
        <v>147</v>
      </c>
      <c r="Z219" s="215"/>
      <c r="AA219" s="215"/>
      <c r="AB219" s="215"/>
      <c r="AC219" s="215"/>
      <c r="AD219" s="215"/>
      <c r="AE219" s="215"/>
      <c r="AF219" s="215"/>
      <c r="AG219" s="215" t="s">
        <v>181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2" x14ac:dyDescent="0.2">
      <c r="A220" s="222"/>
      <c r="B220" s="223"/>
      <c r="C220" s="260" t="s">
        <v>427</v>
      </c>
      <c r="D220" s="226"/>
      <c r="E220" s="227">
        <v>32.4</v>
      </c>
      <c r="F220" s="225"/>
      <c r="G220" s="225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25"/>
      <c r="Z220" s="215"/>
      <c r="AA220" s="215"/>
      <c r="AB220" s="215"/>
      <c r="AC220" s="215"/>
      <c r="AD220" s="215"/>
      <c r="AE220" s="215"/>
      <c r="AF220" s="215"/>
      <c r="AG220" s="215" t="s">
        <v>152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x14ac:dyDescent="0.2">
      <c r="A221" s="232" t="s">
        <v>138</v>
      </c>
      <c r="B221" s="233" t="s">
        <v>92</v>
      </c>
      <c r="C221" s="257" t="s">
        <v>93</v>
      </c>
      <c r="D221" s="234"/>
      <c r="E221" s="235"/>
      <c r="F221" s="236"/>
      <c r="G221" s="236">
        <f>SUMIF(AG222:AG236,"&lt;&gt;NOR",G222:G236)</f>
        <v>0</v>
      </c>
      <c r="H221" s="236"/>
      <c r="I221" s="236">
        <f>SUM(I222:I236)</f>
        <v>0</v>
      </c>
      <c r="J221" s="236"/>
      <c r="K221" s="236">
        <f>SUM(K222:K236)</f>
        <v>0</v>
      </c>
      <c r="L221" s="236"/>
      <c r="M221" s="236">
        <f>SUM(M222:M236)</f>
        <v>0</v>
      </c>
      <c r="N221" s="235"/>
      <c r="O221" s="235">
        <f>SUM(O222:O236)</f>
        <v>0.18000000000000002</v>
      </c>
      <c r="P221" s="235"/>
      <c r="Q221" s="235">
        <f>SUM(Q222:Q236)</f>
        <v>0</v>
      </c>
      <c r="R221" s="236"/>
      <c r="S221" s="236"/>
      <c r="T221" s="237"/>
      <c r="U221" s="231"/>
      <c r="V221" s="231">
        <f>SUM(V222:V236)</f>
        <v>8.83</v>
      </c>
      <c r="W221" s="231"/>
      <c r="X221" s="231"/>
      <c r="Y221" s="231"/>
      <c r="AG221" t="s">
        <v>139</v>
      </c>
    </row>
    <row r="222" spans="1:60" outlineLevel="1" x14ac:dyDescent="0.2">
      <c r="A222" s="239">
        <v>74</v>
      </c>
      <c r="B222" s="240" t="s">
        <v>428</v>
      </c>
      <c r="C222" s="258" t="s">
        <v>429</v>
      </c>
      <c r="D222" s="241" t="s">
        <v>200</v>
      </c>
      <c r="E222" s="242">
        <v>12</v>
      </c>
      <c r="F222" s="243"/>
      <c r="G222" s="244">
        <f>ROUND(E222*F222,2)</f>
        <v>0</v>
      </c>
      <c r="H222" s="243"/>
      <c r="I222" s="244">
        <f>ROUND(E222*H222,2)</f>
        <v>0</v>
      </c>
      <c r="J222" s="243"/>
      <c r="K222" s="244">
        <f>ROUND(E222*J222,2)</f>
        <v>0</v>
      </c>
      <c r="L222" s="244">
        <v>21</v>
      </c>
      <c r="M222" s="244">
        <f>G222*(1+L222/100)</f>
        <v>0</v>
      </c>
      <c r="N222" s="242">
        <v>0</v>
      </c>
      <c r="O222" s="242">
        <f>ROUND(E222*N222,2)</f>
        <v>0</v>
      </c>
      <c r="P222" s="242">
        <v>0</v>
      </c>
      <c r="Q222" s="242">
        <f>ROUND(E222*P222,2)</f>
        <v>0</v>
      </c>
      <c r="R222" s="244" t="s">
        <v>430</v>
      </c>
      <c r="S222" s="244" t="s">
        <v>144</v>
      </c>
      <c r="T222" s="245" t="s">
        <v>145</v>
      </c>
      <c r="U222" s="225">
        <v>0.08</v>
      </c>
      <c r="V222" s="225">
        <f>ROUND(E222*U222,2)</f>
        <v>0.96</v>
      </c>
      <c r="W222" s="225"/>
      <c r="X222" s="225" t="s">
        <v>146</v>
      </c>
      <c r="Y222" s="225" t="s">
        <v>147</v>
      </c>
      <c r="Z222" s="215"/>
      <c r="AA222" s="215"/>
      <c r="AB222" s="215"/>
      <c r="AC222" s="215"/>
      <c r="AD222" s="215"/>
      <c r="AE222" s="215"/>
      <c r="AF222" s="215"/>
      <c r="AG222" s="215" t="s">
        <v>148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2" x14ac:dyDescent="0.2">
      <c r="A223" s="222"/>
      <c r="B223" s="223"/>
      <c r="C223" s="260" t="s">
        <v>431</v>
      </c>
      <c r="D223" s="226"/>
      <c r="E223" s="227">
        <v>12</v>
      </c>
      <c r="F223" s="225"/>
      <c r="G223" s="225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5"/>
      <c r="AA223" s="215"/>
      <c r="AB223" s="215"/>
      <c r="AC223" s="215"/>
      <c r="AD223" s="215"/>
      <c r="AE223" s="215"/>
      <c r="AF223" s="215"/>
      <c r="AG223" s="215" t="s">
        <v>152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ht="22.5" outlineLevel="1" x14ac:dyDescent="0.2">
      <c r="A224" s="239">
        <v>75</v>
      </c>
      <c r="B224" s="240" t="s">
        <v>432</v>
      </c>
      <c r="C224" s="258" t="s">
        <v>433</v>
      </c>
      <c r="D224" s="241" t="s">
        <v>200</v>
      </c>
      <c r="E224" s="242">
        <v>15</v>
      </c>
      <c r="F224" s="243"/>
      <c r="G224" s="244">
        <f>ROUND(E224*F224,2)</f>
        <v>0</v>
      </c>
      <c r="H224" s="243"/>
      <c r="I224" s="244">
        <f>ROUND(E224*H224,2)</f>
        <v>0</v>
      </c>
      <c r="J224" s="243"/>
      <c r="K224" s="244">
        <f>ROUND(E224*J224,2)</f>
        <v>0</v>
      </c>
      <c r="L224" s="244">
        <v>21</v>
      </c>
      <c r="M224" s="244">
        <f>G224*(1+L224/100)</f>
        <v>0</v>
      </c>
      <c r="N224" s="242">
        <v>0</v>
      </c>
      <c r="O224" s="242">
        <f>ROUND(E224*N224,2)</f>
        <v>0</v>
      </c>
      <c r="P224" s="242">
        <v>0</v>
      </c>
      <c r="Q224" s="242">
        <f>ROUND(E224*P224,2)</f>
        <v>0</v>
      </c>
      <c r="R224" s="244" t="s">
        <v>430</v>
      </c>
      <c r="S224" s="244" t="s">
        <v>144</v>
      </c>
      <c r="T224" s="245" t="s">
        <v>145</v>
      </c>
      <c r="U224" s="225">
        <v>0.37440000000000001</v>
      </c>
      <c r="V224" s="225">
        <f>ROUND(E224*U224,2)</f>
        <v>5.62</v>
      </c>
      <c r="W224" s="225"/>
      <c r="X224" s="225" t="s">
        <v>146</v>
      </c>
      <c r="Y224" s="225" t="s">
        <v>147</v>
      </c>
      <c r="Z224" s="215"/>
      <c r="AA224" s="215"/>
      <c r="AB224" s="215"/>
      <c r="AC224" s="215"/>
      <c r="AD224" s="215"/>
      <c r="AE224" s="215"/>
      <c r="AF224" s="215"/>
      <c r="AG224" s="215" t="s">
        <v>148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2" x14ac:dyDescent="0.2">
      <c r="A225" s="222"/>
      <c r="B225" s="223"/>
      <c r="C225" s="260" t="s">
        <v>434</v>
      </c>
      <c r="D225" s="226"/>
      <c r="E225" s="227">
        <v>15</v>
      </c>
      <c r="F225" s="225"/>
      <c r="G225" s="22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5"/>
      <c r="AA225" s="215"/>
      <c r="AB225" s="215"/>
      <c r="AC225" s="215"/>
      <c r="AD225" s="215"/>
      <c r="AE225" s="215"/>
      <c r="AF225" s="215"/>
      <c r="AG225" s="215" t="s">
        <v>152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ht="22.5" outlineLevel="1" x14ac:dyDescent="0.2">
      <c r="A226" s="239">
        <v>76</v>
      </c>
      <c r="B226" s="240" t="s">
        <v>435</v>
      </c>
      <c r="C226" s="258" t="s">
        <v>436</v>
      </c>
      <c r="D226" s="241" t="s">
        <v>200</v>
      </c>
      <c r="E226" s="242">
        <v>15</v>
      </c>
      <c r="F226" s="243"/>
      <c r="G226" s="244">
        <f>ROUND(E226*F226,2)</f>
        <v>0</v>
      </c>
      <c r="H226" s="243"/>
      <c r="I226" s="244">
        <f>ROUND(E226*H226,2)</f>
        <v>0</v>
      </c>
      <c r="J226" s="243"/>
      <c r="K226" s="244">
        <f>ROUND(E226*J226,2)</f>
        <v>0</v>
      </c>
      <c r="L226" s="244">
        <v>21</v>
      </c>
      <c r="M226" s="244">
        <f>G226*(1+L226/100)</f>
        <v>0</v>
      </c>
      <c r="N226" s="242">
        <v>1.0000000000000001E-5</v>
      </c>
      <c r="O226" s="242">
        <f>ROUND(E226*N226,2)</f>
        <v>0</v>
      </c>
      <c r="P226" s="242">
        <v>0</v>
      </c>
      <c r="Q226" s="242">
        <f>ROUND(E226*P226,2)</f>
        <v>0</v>
      </c>
      <c r="R226" s="244" t="s">
        <v>430</v>
      </c>
      <c r="S226" s="244" t="s">
        <v>144</v>
      </c>
      <c r="T226" s="245" t="s">
        <v>145</v>
      </c>
      <c r="U226" s="225">
        <v>0.15</v>
      </c>
      <c r="V226" s="225">
        <f>ROUND(E226*U226,2)</f>
        <v>2.25</v>
      </c>
      <c r="W226" s="225"/>
      <c r="X226" s="225" t="s">
        <v>146</v>
      </c>
      <c r="Y226" s="225" t="s">
        <v>147</v>
      </c>
      <c r="Z226" s="215"/>
      <c r="AA226" s="215"/>
      <c r="AB226" s="215"/>
      <c r="AC226" s="215"/>
      <c r="AD226" s="215"/>
      <c r="AE226" s="215"/>
      <c r="AF226" s="215"/>
      <c r="AG226" s="215" t="s">
        <v>148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2" x14ac:dyDescent="0.2">
      <c r="A227" s="222"/>
      <c r="B227" s="223"/>
      <c r="C227" s="260" t="s">
        <v>437</v>
      </c>
      <c r="D227" s="226"/>
      <c r="E227" s="227">
        <v>15</v>
      </c>
      <c r="F227" s="225"/>
      <c r="G227" s="225"/>
      <c r="H227" s="225"/>
      <c r="I227" s="225"/>
      <c r="J227" s="225"/>
      <c r="K227" s="225"/>
      <c r="L227" s="225"/>
      <c r="M227" s="225"/>
      <c r="N227" s="224"/>
      <c r="O227" s="224"/>
      <c r="P227" s="224"/>
      <c r="Q227" s="224"/>
      <c r="R227" s="225"/>
      <c r="S227" s="225"/>
      <c r="T227" s="225"/>
      <c r="U227" s="225"/>
      <c r="V227" s="225"/>
      <c r="W227" s="225"/>
      <c r="X227" s="225"/>
      <c r="Y227" s="225"/>
      <c r="Z227" s="215"/>
      <c r="AA227" s="215"/>
      <c r="AB227" s="215"/>
      <c r="AC227" s="215"/>
      <c r="AD227" s="215"/>
      <c r="AE227" s="215"/>
      <c r="AF227" s="215"/>
      <c r="AG227" s="215" t="s">
        <v>152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1" x14ac:dyDescent="0.2">
      <c r="A228" s="239">
        <v>77</v>
      </c>
      <c r="B228" s="240" t="s">
        <v>438</v>
      </c>
      <c r="C228" s="258" t="s">
        <v>439</v>
      </c>
      <c r="D228" s="241" t="s">
        <v>0</v>
      </c>
      <c r="E228" s="242">
        <v>209.74430000000001</v>
      </c>
      <c r="F228" s="243"/>
      <c r="G228" s="244">
        <f>ROUND(E228*F228,2)</f>
        <v>0</v>
      </c>
      <c r="H228" s="243"/>
      <c r="I228" s="244">
        <f>ROUND(E228*H228,2)</f>
        <v>0</v>
      </c>
      <c r="J228" s="243"/>
      <c r="K228" s="244">
        <f>ROUND(E228*J228,2)</f>
        <v>0</v>
      </c>
      <c r="L228" s="244">
        <v>21</v>
      </c>
      <c r="M228" s="244">
        <f>G228*(1+L228/100)</f>
        <v>0</v>
      </c>
      <c r="N228" s="242">
        <v>0</v>
      </c>
      <c r="O228" s="242">
        <f>ROUND(E228*N228,2)</f>
        <v>0</v>
      </c>
      <c r="P228" s="242">
        <v>0</v>
      </c>
      <c r="Q228" s="242">
        <f>ROUND(E228*P228,2)</f>
        <v>0</v>
      </c>
      <c r="R228" s="244" t="s">
        <v>430</v>
      </c>
      <c r="S228" s="244" t="s">
        <v>144</v>
      </c>
      <c r="T228" s="245" t="s">
        <v>145</v>
      </c>
      <c r="U228" s="225">
        <v>0</v>
      </c>
      <c r="V228" s="225">
        <f>ROUND(E228*U228,2)</f>
        <v>0</v>
      </c>
      <c r="W228" s="225"/>
      <c r="X228" s="225" t="s">
        <v>146</v>
      </c>
      <c r="Y228" s="225" t="s">
        <v>147</v>
      </c>
      <c r="Z228" s="215"/>
      <c r="AA228" s="215"/>
      <c r="AB228" s="215"/>
      <c r="AC228" s="215"/>
      <c r="AD228" s="215"/>
      <c r="AE228" s="215"/>
      <c r="AF228" s="215"/>
      <c r="AG228" s="215" t="s">
        <v>148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outlineLevel="2" x14ac:dyDescent="0.2">
      <c r="A229" s="222"/>
      <c r="B229" s="223"/>
      <c r="C229" s="259" t="s">
        <v>440</v>
      </c>
      <c r="D229" s="246"/>
      <c r="E229" s="246"/>
      <c r="F229" s="246"/>
      <c r="G229" s="246"/>
      <c r="H229" s="225"/>
      <c r="I229" s="225"/>
      <c r="J229" s="225"/>
      <c r="K229" s="225"/>
      <c r="L229" s="225"/>
      <c r="M229" s="225"/>
      <c r="N229" s="224"/>
      <c r="O229" s="224"/>
      <c r="P229" s="224"/>
      <c r="Q229" s="224"/>
      <c r="R229" s="225"/>
      <c r="S229" s="225"/>
      <c r="T229" s="225"/>
      <c r="U229" s="225"/>
      <c r="V229" s="225"/>
      <c r="W229" s="225"/>
      <c r="X229" s="225"/>
      <c r="Y229" s="225"/>
      <c r="Z229" s="215"/>
      <c r="AA229" s="215"/>
      <c r="AB229" s="215"/>
      <c r="AC229" s="215"/>
      <c r="AD229" s="215"/>
      <c r="AE229" s="215"/>
      <c r="AF229" s="215"/>
      <c r="AG229" s="215" t="s">
        <v>150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1" x14ac:dyDescent="0.2">
      <c r="A230" s="239">
        <v>78</v>
      </c>
      <c r="B230" s="240" t="s">
        <v>441</v>
      </c>
      <c r="C230" s="258" t="s">
        <v>442</v>
      </c>
      <c r="D230" s="241" t="s">
        <v>200</v>
      </c>
      <c r="E230" s="242">
        <v>18</v>
      </c>
      <c r="F230" s="243"/>
      <c r="G230" s="244">
        <f>ROUND(E230*F230,2)</f>
        <v>0</v>
      </c>
      <c r="H230" s="243"/>
      <c r="I230" s="244">
        <f>ROUND(E230*H230,2)</f>
        <v>0</v>
      </c>
      <c r="J230" s="243"/>
      <c r="K230" s="244">
        <f>ROUND(E230*J230,2)</f>
        <v>0</v>
      </c>
      <c r="L230" s="244">
        <v>21</v>
      </c>
      <c r="M230" s="244">
        <f>G230*(1+L230/100)</f>
        <v>0</v>
      </c>
      <c r="N230" s="242">
        <v>1.2E-4</v>
      </c>
      <c r="O230" s="242">
        <f>ROUND(E230*N230,2)</f>
        <v>0</v>
      </c>
      <c r="P230" s="242">
        <v>0</v>
      </c>
      <c r="Q230" s="242">
        <f>ROUND(E230*P230,2)</f>
        <v>0</v>
      </c>
      <c r="R230" s="244" t="s">
        <v>178</v>
      </c>
      <c r="S230" s="244" t="s">
        <v>144</v>
      </c>
      <c r="T230" s="245" t="s">
        <v>145</v>
      </c>
      <c r="U230" s="225">
        <v>0</v>
      </c>
      <c r="V230" s="225">
        <f>ROUND(E230*U230,2)</f>
        <v>0</v>
      </c>
      <c r="W230" s="225"/>
      <c r="X230" s="225" t="s">
        <v>180</v>
      </c>
      <c r="Y230" s="225" t="s">
        <v>147</v>
      </c>
      <c r="Z230" s="215"/>
      <c r="AA230" s="215"/>
      <c r="AB230" s="215"/>
      <c r="AC230" s="215"/>
      <c r="AD230" s="215"/>
      <c r="AE230" s="215"/>
      <c r="AF230" s="215"/>
      <c r="AG230" s="215" t="s">
        <v>181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2" x14ac:dyDescent="0.2">
      <c r="A231" s="222"/>
      <c r="B231" s="223"/>
      <c r="C231" s="260" t="s">
        <v>443</v>
      </c>
      <c r="D231" s="226"/>
      <c r="E231" s="227">
        <v>18</v>
      </c>
      <c r="F231" s="225"/>
      <c r="G231" s="225"/>
      <c r="H231" s="225"/>
      <c r="I231" s="225"/>
      <c r="J231" s="225"/>
      <c r="K231" s="225"/>
      <c r="L231" s="225"/>
      <c r="M231" s="225"/>
      <c r="N231" s="224"/>
      <c r="O231" s="224"/>
      <c r="P231" s="224"/>
      <c r="Q231" s="224"/>
      <c r="R231" s="225"/>
      <c r="S231" s="225"/>
      <c r="T231" s="225"/>
      <c r="U231" s="225"/>
      <c r="V231" s="225"/>
      <c r="W231" s="225"/>
      <c r="X231" s="225"/>
      <c r="Y231" s="225"/>
      <c r="Z231" s="215"/>
      <c r="AA231" s="215"/>
      <c r="AB231" s="215"/>
      <c r="AC231" s="215"/>
      <c r="AD231" s="215"/>
      <c r="AE231" s="215"/>
      <c r="AF231" s="215"/>
      <c r="AG231" s="215" t="s">
        <v>152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ht="22.5" outlineLevel="1" x14ac:dyDescent="0.2">
      <c r="A232" s="239">
        <v>79</v>
      </c>
      <c r="B232" s="240" t="s">
        <v>444</v>
      </c>
      <c r="C232" s="258" t="s">
        <v>445</v>
      </c>
      <c r="D232" s="241" t="s">
        <v>142</v>
      </c>
      <c r="E232" s="242">
        <v>1.6950000000000001</v>
      </c>
      <c r="F232" s="243"/>
      <c r="G232" s="244">
        <f>ROUND(E232*F232,2)</f>
        <v>0</v>
      </c>
      <c r="H232" s="243"/>
      <c r="I232" s="244">
        <f>ROUND(E232*H232,2)</f>
        <v>0</v>
      </c>
      <c r="J232" s="243"/>
      <c r="K232" s="244">
        <f>ROUND(E232*J232,2)</f>
        <v>0</v>
      </c>
      <c r="L232" s="244">
        <v>21</v>
      </c>
      <c r="M232" s="244">
        <f>G232*(1+L232/100)</f>
        <v>0</v>
      </c>
      <c r="N232" s="242">
        <v>2.5000000000000001E-2</v>
      </c>
      <c r="O232" s="242">
        <f>ROUND(E232*N232,2)</f>
        <v>0.04</v>
      </c>
      <c r="P232" s="242">
        <v>0</v>
      </c>
      <c r="Q232" s="242">
        <f>ROUND(E232*P232,2)</f>
        <v>0</v>
      </c>
      <c r="R232" s="244" t="s">
        <v>178</v>
      </c>
      <c r="S232" s="244" t="s">
        <v>144</v>
      </c>
      <c r="T232" s="245" t="s">
        <v>145</v>
      </c>
      <c r="U232" s="225">
        <v>0</v>
      </c>
      <c r="V232" s="225">
        <f>ROUND(E232*U232,2)</f>
        <v>0</v>
      </c>
      <c r="W232" s="225"/>
      <c r="X232" s="225" t="s">
        <v>180</v>
      </c>
      <c r="Y232" s="225" t="s">
        <v>147</v>
      </c>
      <c r="Z232" s="215"/>
      <c r="AA232" s="215"/>
      <c r="AB232" s="215"/>
      <c r="AC232" s="215"/>
      <c r="AD232" s="215"/>
      <c r="AE232" s="215"/>
      <c r="AF232" s="215"/>
      <c r="AG232" s="215" t="s">
        <v>181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2" x14ac:dyDescent="0.2">
      <c r="A233" s="222"/>
      <c r="B233" s="223"/>
      <c r="C233" s="260" t="s">
        <v>446</v>
      </c>
      <c r="D233" s="226"/>
      <c r="E233" s="227">
        <v>1.2150000000000001</v>
      </c>
      <c r="F233" s="225"/>
      <c r="G233" s="22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5"/>
      <c r="AA233" s="215"/>
      <c r="AB233" s="215"/>
      <c r="AC233" s="215"/>
      <c r="AD233" s="215"/>
      <c r="AE233" s="215"/>
      <c r="AF233" s="215"/>
      <c r="AG233" s="215" t="s">
        <v>152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3" x14ac:dyDescent="0.2">
      <c r="A234" s="222"/>
      <c r="B234" s="223"/>
      <c r="C234" s="260" t="s">
        <v>447</v>
      </c>
      <c r="D234" s="226"/>
      <c r="E234" s="227">
        <v>0.48</v>
      </c>
      <c r="F234" s="225"/>
      <c r="G234" s="225"/>
      <c r="H234" s="225"/>
      <c r="I234" s="225"/>
      <c r="J234" s="225"/>
      <c r="K234" s="225"/>
      <c r="L234" s="225"/>
      <c r="M234" s="225"/>
      <c r="N234" s="224"/>
      <c r="O234" s="224"/>
      <c r="P234" s="224"/>
      <c r="Q234" s="224"/>
      <c r="R234" s="225"/>
      <c r="S234" s="225"/>
      <c r="T234" s="225"/>
      <c r="U234" s="225"/>
      <c r="V234" s="225"/>
      <c r="W234" s="225"/>
      <c r="X234" s="225"/>
      <c r="Y234" s="225"/>
      <c r="Z234" s="215"/>
      <c r="AA234" s="215"/>
      <c r="AB234" s="215"/>
      <c r="AC234" s="215"/>
      <c r="AD234" s="215"/>
      <c r="AE234" s="215"/>
      <c r="AF234" s="215"/>
      <c r="AG234" s="215" t="s">
        <v>152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ht="22.5" outlineLevel="1" x14ac:dyDescent="0.2">
      <c r="A235" s="239">
        <v>80</v>
      </c>
      <c r="B235" s="240" t="s">
        <v>448</v>
      </c>
      <c r="C235" s="258" t="s">
        <v>449</v>
      </c>
      <c r="D235" s="241" t="s">
        <v>200</v>
      </c>
      <c r="E235" s="242">
        <v>18</v>
      </c>
      <c r="F235" s="243"/>
      <c r="G235" s="244">
        <f>ROUND(E235*F235,2)</f>
        <v>0</v>
      </c>
      <c r="H235" s="243"/>
      <c r="I235" s="244">
        <f>ROUND(E235*H235,2)</f>
        <v>0</v>
      </c>
      <c r="J235" s="243"/>
      <c r="K235" s="244">
        <f>ROUND(E235*J235,2)</f>
        <v>0</v>
      </c>
      <c r="L235" s="244">
        <v>21</v>
      </c>
      <c r="M235" s="244">
        <f>G235*(1+L235/100)</f>
        <v>0</v>
      </c>
      <c r="N235" s="242">
        <v>8.0000000000000002E-3</v>
      </c>
      <c r="O235" s="242">
        <f>ROUND(E235*N235,2)</f>
        <v>0.14000000000000001</v>
      </c>
      <c r="P235" s="242">
        <v>0</v>
      </c>
      <c r="Q235" s="242">
        <f>ROUND(E235*P235,2)</f>
        <v>0</v>
      </c>
      <c r="R235" s="244" t="s">
        <v>178</v>
      </c>
      <c r="S235" s="244" t="s">
        <v>144</v>
      </c>
      <c r="T235" s="245" t="s">
        <v>145</v>
      </c>
      <c r="U235" s="225">
        <v>0</v>
      </c>
      <c r="V235" s="225">
        <f>ROUND(E235*U235,2)</f>
        <v>0</v>
      </c>
      <c r="W235" s="225"/>
      <c r="X235" s="225" t="s">
        <v>180</v>
      </c>
      <c r="Y235" s="225" t="s">
        <v>147</v>
      </c>
      <c r="Z235" s="215"/>
      <c r="AA235" s="215"/>
      <c r="AB235" s="215"/>
      <c r="AC235" s="215"/>
      <c r="AD235" s="215"/>
      <c r="AE235" s="215"/>
      <c r="AF235" s="215"/>
      <c r="AG235" s="215" t="s">
        <v>181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2" x14ac:dyDescent="0.2">
      <c r="A236" s="222"/>
      <c r="B236" s="223"/>
      <c r="C236" s="260" t="s">
        <v>443</v>
      </c>
      <c r="D236" s="226"/>
      <c r="E236" s="227">
        <v>18</v>
      </c>
      <c r="F236" s="225"/>
      <c r="G236" s="225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25"/>
      <c r="Z236" s="215"/>
      <c r="AA236" s="215"/>
      <c r="AB236" s="215"/>
      <c r="AC236" s="215"/>
      <c r="AD236" s="215"/>
      <c r="AE236" s="215"/>
      <c r="AF236" s="215"/>
      <c r="AG236" s="215" t="s">
        <v>152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x14ac:dyDescent="0.2">
      <c r="A237" s="232" t="s">
        <v>138</v>
      </c>
      <c r="B237" s="233" t="s">
        <v>94</v>
      </c>
      <c r="C237" s="257" t="s">
        <v>95</v>
      </c>
      <c r="D237" s="234"/>
      <c r="E237" s="235"/>
      <c r="F237" s="236"/>
      <c r="G237" s="236">
        <f>SUMIF(AG238:AG246,"&lt;&gt;NOR",G238:G246)</f>
        <v>0</v>
      </c>
      <c r="H237" s="236"/>
      <c r="I237" s="236">
        <f>SUM(I238:I246)</f>
        <v>0</v>
      </c>
      <c r="J237" s="236"/>
      <c r="K237" s="236">
        <f>SUM(K238:K246)</f>
        <v>0</v>
      </c>
      <c r="L237" s="236"/>
      <c r="M237" s="236">
        <f>SUM(M238:M246)</f>
        <v>0</v>
      </c>
      <c r="N237" s="235"/>
      <c r="O237" s="235">
        <f>SUM(O238:O246)</f>
        <v>0.22</v>
      </c>
      <c r="P237" s="235"/>
      <c r="Q237" s="235">
        <f>SUM(Q238:Q246)</f>
        <v>0.05</v>
      </c>
      <c r="R237" s="236"/>
      <c r="S237" s="236"/>
      <c r="T237" s="237"/>
      <c r="U237" s="231"/>
      <c r="V237" s="231">
        <f>SUM(V238:V246)</f>
        <v>7.29</v>
      </c>
      <c r="W237" s="231"/>
      <c r="X237" s="231"/>
      <c r="Y237" s="231"/>
      <c r="AG237" t="s">
        <v>139</v>
      </c>
    </row>
    <row r="238" spans="1:60" outlineLevel="1" x14ac:dyDescent="0.2">
      <c r="A238" s="239">
        <v>81</v>
      </c>
      <c r="B238" s="240" t="s">
        <v>450</v>
      </c>
      <c r="C238" s="258" t="s">
        <v>451</v>
      </c>
      <c r="D238" s="241" t="s">
        <v>200</v>
      </c>
      <c r="E238" s="242">
        <v>2.52</v>
      </c>
      <c r="F238" s="243"/>
      <c r="G238" s="244">
        <f>ROUND(E238*F238,2)</f>
        <v>0</v>
      </c>
      <c r="H238" s="243"/>
      <c r="I238" s="244">
        <f>ROUND(E238*H238,2)</f>
        <v>0</v>
      </c>
      <c r="J238" s="243"/>
      <c r="K238" s="244">
        <f>ROUND(E238*J238,2)</f>
        <v>0</v>
      </c>
      <c r="L238" s="244">
        <v>21</v>
      </c>
      <c r="M238" s="244">
        <f>G238*(1+L238/100)</f>
        <v>0</v>
      </c>
      <c r="N238" s="242">
        <v>2.3000000000000001E-4</v>
      </c>
      <c r="O238" s="242">
        <f>ROUND(E238*N238,2)</f>
        <v>0</v>
      </c>
      <c r="P238" s="242">
        <v>0</v>
      </c>
      <c r="Q238" s="242">
        <f>ROUND(E238*P238,2)</f>
        <v>0</v>
      </c>
      <c r="R238" s="244" t="s">
        <v>452</v>
      </c>
      <c r="S238" s="244" t="s">
        <v>144</v>
      </c>
      <c r="T238" s="245" t="s">
        <v>145</v>
      </c>
      <c r="U238" s="225">
        <v>1.246</v>
      </c>
      <c r="V238" s="225">
        <f>ROUND(E238*U238,2)</f>
        <v>3.14</v>
      </c>
      <c r="W238" s="225"/>
      <c r="X238" s="225" t="s">
        <v>146</v>
      </c>
      <c r="Y238" s="225" t="s">
        <v>147</v>
      </c>
      <c r="Z238" s="215"/>
      <c r="AA238" s="215"/>
      <c r="AB238" s="215"/>
      <c r="AC238" s="215"/>
      <c r="AD238" s="215"/>
      <c r="AE238" s="215"/>
      <c r="AF238" s="215"/>
      <c r="AG238" s="215" t="s">
        <v>148</v>
      </c>
      <c r="AH238" s="215"/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2" x14ac:dyDescent="0.2">
      <c r="A239" s="222"/>
      <c r="B239" s="223"/>
      <c r="C239" s="260" t="s">
        <v>453</v>
      </c>
      <c r="D239" s="226"/>
      <c r="E239" s="227">
        <v>2.52</v>
      </c>
      <c r="F239" s="225"/>
      <c r="G239" s="225"/>
      <c r="H239" s="225"/>
      <c r="I239" s="225"/>
      <c r="J239" s="225"/>
      <c r="K239" s="225"/>
      <c r="L239" s="225"/>
      <c r="M239" s="225"/>
      <c r="N239" s="224"/>
      <c r="O239" s="224"/>
      <c r="P239" s="224"/>
      <c r="Q239" s="224"/>
      <c r="R239" s="225"/>
      <c r="S239" s="225"/>
      <c r="T239" s="225"/>
      <c r="U239" s="225"/>
      <c r="V239" s="225"/>
      <c r="W239" s="225"/>
      <c r="X239" s="225"/>
      <c r="Y239" s="225"/>
      <c r="Z239" s="215"/>
      <c r="AA239" s="215"/>
      <c r="AB239" s="215"/>
      <c r="AC239" s="215"/>
      <c r="AD239" s="215"/>
      <c r="AE239" s="215"/>
      <c r="AF239" s="215"/>
      <c r="AG239" s="215" t="s">
        <v>152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1" x14ac:dyDescent="0.2">
      <c r="A240" s="239">
        <v>82</v>
      </c>
      <c r="B240" s="240" t="s">
        <v>454</v>
      </c>
      <c r="C240" s="258" t="s">
        <v>455</v>
      </c>
      <c r="D240" s="241" t="s">
        <v>200</v>
      </c>
      <c r="E240" s="242">
        <v>2.52</v>
      </c>
      <c r="F240" s="243"/>
      <c r="G240" s="244">
        <f>ROUND(E240*F240,2)</f>
        <v>0</v>
      </c>
      <c r="H240" s="243"/>
      <c r="I240" s="244">
        <f>ROUND(E240*H240,2)</f>
        <v>0</v>
      </c>
      <c r="J240" s="243"/>
      <c r="K240" s="244">
        <f>ROUND(E240*J240,2)</f>
        <v>0</v>
      </c>
      <c r="L240" s="244">
        <v>21</v>
      </c>
      <c r="M240" s="244">
        <f>G240*(1+L240/100)</f>
        <v>0</v>
      </c>
      <c r="N240" s="242">
        <v>0</v>
      </c>
      <c r="O240" s="242">
        <f>ROUND(E240*N240,2)</f>
        <v>0</v>
      </c>
      <c r="P240" s="242">
        <v>1.7999999999999999E-2</v>
      </c>
      <c r="Q240" s="242">
        <f>ROUND(E240*P240,2)</f>
        <v>0.05</v>
      </c>
      <c r="R240" s="244" t="s">
        <v>452</v>
      </c>
      <c r="S240" s="244" t="s">
        <v>144</v>
      </c>
      <c r="T240" s="245" t="s">
        <v>145</v>
      </c>
      <c r="U240" s="225">
        <v>0.78100000000000003</v>
      </c>
      <c r="V240" s="225">
        <f>ROUND(E240*U240,2)</f>
        <v>1.97</v>
      </c>
      <c r="W240" s="225"/>
      <c r="X240" s="225" t="s">
        <v>146</v>
      </c>
      <c r="Y240" s="225" t="s">
        <v>147</v>
      </c>
      <c r="Z240" s="215"/>
      <c r="AA240" s="215"/>
      <c r="AB240" s="215"/>
      <c r="AC240" s="215"/>
      <c r="AD240" s="215"/>
      <c r="AE240" s="215"/>
      <c r="AF240" s="215"/>
      <c r="AG240" s="215" t="s">
        <v>148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2" x14ac:dyDescent="0.2">
      <c r="A241" s="222"/>
      <c r="B241" s="223"/>
      <c r="C241" s="260" t="s">
        <v>456</v>
      </c>
      <c r="D241" s="226"/>
      <c r="E241" s="227">
        <v>2.52</v>
      </c>
      <c r="F241" s="225"/>
      <c r="G241" s="225"/>
      <c r="H241" s="225"/>
      <c r="I241" s="225"/>
      <c r="J241" s="225"/>
      <c r="K241" s="225"/>
      <c r="L241" s="225"/>
      <c r="M241" s="225"/>
      <c r="N241" s="224"/>
      <c r="O241" s="224"/>
      <c r="P241" s="224"/>
      <c r="Q241" s="224"/>
      <c r="R241" s="225"/>
      <c r="S241" s="225"/>
      <c r="T241" s="225"/>
      <c r="U241" s="225"/>
      <c r="V241" s="225"/>
      <c r="W241" s="225"/>
      <c r="X241" s="225"/>
      <c r="Y241" s="225"/>
      <c r="Z241" s="215"/>
      <c r="AA241" s="215"/>
      <c r="AB241" s="215"/>
      <c r="AC241" s="215"/>
      <c r="AD241" s="215"/>
      <c r="AE241" s="215"/>
      <c r="AF241" s="215"/>
      <c r="AG241" s="215" t="s">
        <v>152</v>
      </c>
      <c r="AH241" s="215">
        <v>5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1" x14ac:dyDescent="0.2">
      <c r="A242" s="239">
        <v>83</v>
      </c>
      <c r="B242" s="240" t="s">
        <v>457</v>
      </c>
      <c r="C242" s="258" t="s">
        <v>458</v>
      </c>
      <c r="D242" s="241" t="s">
        <v>459</v>
      </c>
      <c r="E242" s="242">
        <v>7</v>
      </c>
      <c r="F242" s="243"/>
      <c r="G242" s="244">
        <f>ROUND(E242*F242,2)</f>
        <v>0</v>
      </c>
      <c r="H242" s="243"/>
      <c r="I242" s="244">
        <f>ROUND(E242*H242,2)</f>
        <v>0</v>
      </c>
      <c r="J242" s="243"/>
      <c r="K242" s="244">
        <f>ROUND(E242*J242,2)</f>
        <v>0</v>
      </c>
      <c r="L242" s="244">
        <v>21</v>
      </c>
      <c r="M242" s="244">
        <f>G242*(1+L242/100)</f>
        <v>0</v>
      </c>
      <c r="N242" s="242">
        <v>6.0000000000000002E-5</v>
      </c>
      <c r="O242" s="242">
        <f>ROUND(E242*N242,2)</f>
        <v>0</v>
      </c>
      <c r="P242" s="242">
        <v>0</v>
      </c>
      <c r="Q242" s="242">
        <f>ROUND(E242*P242,2)</f>
        <v>0</v>
      </c>
      <c r="R242" s="244" t="s">
        <v>452</v>
      </c>
      <c r="S242" s="244" t="s">
        <v>144</v>
      </c>
      <c r="T242" s="245" t="s">
        <v>145</v>
      </c>
      <c r="U242" s="225">
        <v>0.30399999999999999</v>
      </c>
      <c r="V242" s="225">
        <f>ROUND(E242*U242,2)</f>
        <v>2.13</v>
      </c>
      <c r="W242" s="225"/>
      <c r="X242" s="225" t="s">
        <v>146</v>
      </c>
      <c r="Y242" s="225" t="s">
        <v>147</v>
      </c>
      <c r="Z242" s="215"/>
      <c r="AA242" s="215"/>
      <c r="AB242" s="215"/>
      <c r="AC242" s="215"/>
      <c r="AD242" s="215"/>
      <c r="AE242" s="215"/>
      <c r="AF242" s="215"/>
      <c r="AG242" s="215" t="s">
        <v>148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2" x14ac:dyDescent="0.2">
      <c r="A243" s="222"/>
      <c r="B243" s="223"/>
      <c r="C243" s="260" t="s">
        <v>460</v>
      </c>
      <c r="D243" s="226"/>
      <c r="E243" s="227">
        <v>7</v>
      </c>
      <c r="F243" s="225"/>
      <c r="G243" s="225"/>
      <c r="H243" s="225"/>
      <c r="I243" s="225"/>
      <c r="J243" s="225"/>
      <c r="K243" s="225"/>
      <c r="L243" s="225"/>
      <c r="M243" s="225"/>
      <c r="N243" s="224"/>
      <c r="O243" s="224"/>
      <c r="P243" s="224"/>
      <c r="Q243" s="224"/>
      <c r="R243" s="225"/>
      <c r="S243" s="225"/>
      <c r="T243" s="225"/>
      <c r="U243" s="225"/>
      <c r="V243" s="225"/>
      <c r="W243" s="225"/>
      <c r="X243" s="225"/>
      <c r="Y243" s="225"/>
      <c r="Z243" s="215"/>
      <c r="AA243" s="215"/>
      <c r="AB243" s="215"/>
      <c r="AC243" s="215"/>
      <c r="AD243" s="215"/>
      <c r="AE243" s="215"/>
      <c r="AF243" s="215"/>
      <c r="AG243" s="215" t="s">
        <v>152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1" x14ac:dyDescent="0.2">
      <c r="A244" s="239">
        <v>84</v>
      </c>
      <c r="B244" s="240" t="s">
        <v>461</v>
      </c>
      <c r="C244" s="258" t="s">
        <v>462</v>
      </c>
      <c r="D244" s="241" t="s">
        <v>463</v>
      </c>
      <c r="E244" s="242">
        <v>1</v>
      </c>
      <c r="F244" s="243"/>
      <c r="G244" s="244">
        <f>ROUND(E244*F244,2)</f>
        <v>0</v>
      </c>
      <c r="H244" s="243"/>
      <c r="I244" s="244">
        <f>ROUND(E244*H244,2)</f>
        <v>0</v>
      </c>
      <c r="J244" s="243"/>
      <c r="K244" s="244">
        <f>ROUND(E244*J244,2)</f>
        <v>0</v>
      </c>
      <c r="L244" s="244">
        <v>21</v>
      </c>
      <c r="M244" s="244">
        <f>G244*(1+L244/100)</f>
        <v>0</v>
      </c>
      <c r="N244" s="242">
        <v>0.22</v>
      </c>
      <c r="O244" s="242">
        <f>ROUND(E244*N244,2)</f>
        <v>0.22</v>
      </c>
      <c r="P244" s="242">
        <v>0</v>
      </c>
      <c r="Q244" s="242">
        <f>ROUND(E244*P244,2)</f>
        <v>0</v>
      </c>
      <c r="R244" s="244"/>
      <c r="S244" s="244" t="s">
        <v>394</v>
      </c>
      <c r="T244" s="245" t="s">
        <v>216</v>
      </c>
      <c r="U244" s="225">
        <v>0.05</v>
      </c>
      <c r="V244" s="225">
        <f>ROUND(E244*U244,2)</f>
        <v>0.05</v>
      </c>
      <c r="W244" s="225"/>
      <c r="X244" s="225" t="s">
        <v>146</v>
      </c>
      <c r="Y244" s="225" t="s">
        <v>147</v>
      </c>
      <c r="Z244" s="215"/>
      <c r="AA244" s="215"/>
      <c r="AB244" s="215"/>
      <c r="AC244" s="215"/>
      <c r="AD244" s="215"/>
      <c r="AE244" s="215"/>
      <c r="AF244" s="215"/>
      <c r="AG244" s="215" t="s">
        <v>148</v>
      </c>
      <c r="AH244" s="215"/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2" x14ac:dyDescent="0.2">
      <c r="A245" s="222"/>
      <c r="B245" s="223"/>
      <c r="C245" s="262" t="s">
        <v>464</v>
      </c>
      <c r="D245" s="249"/>
      <c r="E245" s="249"/>
      <c r="F245" s="249"/>
      <c r="G245" s="249"/>
      <c r="H245" s="225"/>
      <c r="I245" s="225"/>
      <c r="J245" s="225"/>
      <c r="K245" s="225"/>
      <c r="L245" s="225"/>
      <c r="M245" s="225"/>
      <c r="N245" s="224"/>
      <c r="O245" s="224"/>
      <c r="P245" s="224"/>
      <c r="Q245" s="224"/>
      <c r="R245" s="225"/>
      <c r="S245" s="225"/>
      <c r="T245" s="225"/>
      <c r="U245" s="225"/>
      <c r="V245" s="225"/>
      <c r="W245" s="225"/>
      <c r="X245" s="225"/>
      <c r="Y245" s="225"/>
      <c r="Z245" s="215"/>
      <c r="AA245" s="215"/>
      <c r="AB245" s="215"/>
      <c r="AC245" s="215"/>
      <c r="AD245" s="215"/>
      <c r="AE245" s="215"/>
      <c r="AF245" s="215"/>
      <c r="AG245" s="215" t="s">
        <v>172</v>
      </c>
      <c r="AH245" s="215"/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outlineLevel="3" x14ac:dyDescent="0.2">
      <c r="A246" s="222"/>
      <c r="B246" s="223"/>
      <c r="C246" s="261" t="s">
        <v>465</v>
      </c>
      <c r="D246" s="248"/>
      <c r="E246" s="248"/>
      <c r="F246" s="248"/>
      <c r="G246" s="248"/>
      <c r="H246" s="225"/>
      <c r="I246" s="225"/>
      <c r="J246" s="225"/>
      <c r="K246" s="225"/>
      <c r="L246" s="225"/>
      <c r="M246" s="225"/>
      <c r="N246" s="224"/>
      <c r="O246" s="224"/>
      <c r="P246" s="224"/>
      <c r="Q246" s="224"/>
      <c r="R246" s="225"/>
      <c r="S246" s="225"/>
      <c r="T246" s="225"/>
      <c r="U246" s="225"/>
      <c r="V246" s="225"/>
      <c r="W246" s="225"/>
      <c r="X246" s="225"/>
      <c r="Y246" s="225"/>
      <c r="Z246" s="215"/>
      <c r="AA246" s="215"/>
      <c r="AB246" s="215"/>
      <c r="AC246" s="215"/>
      <c r="AD246" s="215"/>
      <c r="AE246" s="215"/>
      <c r="AF246" s="215"/>
      <c r="AG246" s="215" t="s">
        <v>172</v>
      </c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x14ac:dyDescent="0.2">
      <c r="A247" s="232" t="s">
        <v>138</v>
      </c>
      <c r="B247" s="233" t="s">
        <v>96</v>
      </c>
      <c r="C247" s="257" t="s">
        <v>97</v>
      </c>
      <c r="D247" s="234"/>
      <c r="E247" s="235"/>
      <c r="F247" s="236"/>
      <c r="G247" s="236">
        <f>SUMIF(AG248:AG265,"&lt;&gt;NOR",G248:G265)</f>
        <v>0</v>
      </c>
      <c r="H247" s="236"/>
      <c r="I247" s="236">
        <f>SUM(I248:I265)</f>
        <v>0</v>
      </c>
      <c r="J247" s="236"/>
      <c r="K247" s="236">
        <f>SUM(K248:K265)</f>
        <v>0</v>
      </c>
      <c r="L247" s="236"/>
      <c r="M247" s="236">
        <f>SUM(M248:M265)</f>
        <v>0</v>
      </c>
      <c r="N247" s="235"/>
      <c r="O247" s="235">
        <f>SUM(O248:O265)</f>
        <v>1.03</v>
      </c>
      <c r="P247" s="235"/>
      <c r="Q247" s="235">
        <f>SUM(Q248:Q265)</f>
        <v>0</v>
      </c>
      <c r="R247" s="236"/>
      <c r="S247" s="236"/>
      <c r="T247" s="237"/>
      <c r="U247" s="231"/>
      <c r="V247" s="231">
        <f>SUM(V248:V265)</f>
        <v>53.37</v>
      </c>
      <c r="W247" s="231"/>
      <c r="X247" s="231"/>
      <c r="Y247" s="231"/>
      <c r="AG247" t="s">
        <v>139</v>
      </c>
    </row>
    <row r="248" spans="1:60" outlineLevel="1" x14ac:dyDescent="0.2">
      <c r="A248" s="239">
        <v>85</v>
      </c>
      <c r="B248" s="240" t="s">
        <v>466</v>
      </c>
      <c r="C248" s="258" t="s">
        <v>467</v>
      </c>
      <c r="D248" s="241" t="s">
        <v>200</v>
      </c>
      <c r="E248" s="242">
        <v>37.9</v>
      </c>
      <c r="F248" s="243"/>
      <c r="G248" s="244">
        <f>ROUND(E248*F248,2)</f>
        <v>0</v>
      </c>
      <c r="H248" s="243"/>
      <c r="I248" s="244">
        <f>ROUND(E248*H248,2)</f>
        <v>0</v>
      </c>
      <c r="J248" s="243"/>
      <c r="K248" s="244">
        <f>ROUND(E248*J248,2)</f>
        <v>0</v>
      </c>
      <c r="L248" s="244">
        <v>21</v>
      </c>
      <c r="M248" s="244">
        <f>G248*(1+L248/100)</f>
        <v>0</v>
      </c>
      <c r="N248" s="242">
        <v>2.1000000000000001E-4</v>
      </c>
      <c r="O248" s="242">
        <f>ROUND(E248*N248,2)</f>
        <v>0.01</v>
      </c>
      <c r="P248" s="242">
        <v>0</v>
      </c>
      <c r="Q248" s="242">
        <f>ROUND(E248*P248,2)</f>
        <v>0</v>
      </c>
      <c r="R248" s="244" t="s">
        <v>468</v>
      </c>
      <c r="S248" s="244" t="s">
        <v>144</v>
      </c>
      <c r="T248" s="245" t="s">
        <v>145</v>
      </c>
      <c r="U248" s="225">
        <v>0.05</v>
      </c>
      <c r="V248" s="225">
        <f>ROUND(E248*U248,2)</f>
        <v>1.9</v>
      </c>
      <c r="W248" s="225"/>
      <c r="X248" s="225" t="s">
        <v>146</v>
      </c>
      <c r="Y248" s="225" t="s">
        <v>147</v>
      </c>
      <c r="Z248" s="215"/>
      <c r="AA248" s="215"/>
      <c r="AB248" s="215"/>
      <c r="AC248" s="215"/>
      <c r="AD248" s="215"/>
      <c r="AE248" s="215"/>
      <c r="AF248" s="215"/>
      <c r="AG248" s="215" t="s">
        <v>148</v>
      </c>
      <c r="AH248" s="215"/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2" x14ac:dyDescent="0.2">
      <c r="A249" s="222"/>
      <c r="B249" s="223"/>
      <c r="C249" s="260" t="s">
        <v>469</v>
      </c>
      <c r="D249" s="226"/>
      <c r="E249" s="227">
        <v>37.9</v>
      </c>
      <c r="F249" s="225"/>
      <c r="G249" s="225"/>
      <c r="H249" s="225"/>
      <c r="I249" s="225"/>
      <c r="J249" s="225"/>
      <c r="K249" s="225"/>
      <c r="L249" s="225"/>
      <c r="M249" s="225"/>
      <c r="N249" s="224"/>
      <c r="O249" s="224"/>
      <c r="P249" s="224"/>
      <c r="Q249" s="224"/>
      <c r="R249" s="225"/>
      <c r="S249" s="225"/>
      <c r="T249" s="225"/>
      <c r="U249" s="225"/>
      <c r="V249" s="225"/>
      <c r="W249" s="225"/>
      <c r="X249" s="225"/>
      <c r="Y249" s="225"/>
      <c r="Z249" s="215"/>
      <c r="AA249" s="215"/>
      <c r="AB249" s="215"/>
      <c r="AC249" s="215"/>
      <c r="AD249" s="215"/>
      <c r="AE249" s="215"/>
      <c r="AF249" s="215"/>
      <c r="AG249" s="215" t="s">
        <v>152</v>
      </c>
      <c r="AH249" s="215">
        <v>5</v>
      </c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ht="22.5" outlineLevel="1" x14ac:dyDescent="0.2">
      <c r="A250" s="239">
        <v>86</v>
      </c>
      <c r="B250" s="240" t="s">
        <v>470</v>
      </c>
      <c r="C250" s="258" t="s">
        <v>471</v>
      </c>
      <c r="D250" s="241" t="s">
        <v>252</v>
      </c>
      <c r="E250" s="242">
        <v>27</v>
      </c>
      <c r="F250" s="243"/>
      <c r="G250" s="244">
        <f>ROUND(E250*F250,2)</f>
        <v>0</v>
      </c>
      <c r="H250" s="243"/>
      <c r="I250" s="244">
        <f>ROUND(E250*H250,2)</f>
        <v>0</v>
      </c>
      <c r="J250" s="243"/>
      <c r="K250" s="244">
        <f>ROUND(E250*J250,2)</f>
        <v>0</v>
      </c>
      <c r="L250" s="244">
        <v>21</v>
      </c>
      <c r="M250" s="244">
        <f>G250*(1+L250/100)</f>
        <v>0</v>
      </c>
      <c r="N250" s="242">
        <v>3.2000000000000003E-4</v>
      </c>
      <c r="O250" s="242">
        <f>ROUND(E250*N250,2)</f>
        <v>0.01</v>
      </c>
      <c r="P250" s="242">
        <v>0</v>
      </c>
      <c r="Q250" s="242">
        <f>ROUND(E250*P250,2)</f>
        <v>0</v>
      </c>
      <c r="R250" s="244" t="s">
        <v>468</v>
      </c>
      <c r="S250" s="244" t="s">
        <v>144</v>
      </c>
      <c r="T250" s="245" t="s">
        <v>145</v>
      </c>
      <c r="U250" s="225">
        <v>0.23599999999999999</v>
      </c>
      <c r="V250" s="225">
        <f>ROUND(E250*U250,2)</f>
        <v>6.37</v>
      </c>
      <c r="W250" s="225"/>
      <c r="X250" s="225" t="s">
        <v>146</v>
      </c>
      <c r="Y250" s="225" t="s">
        <v>147</v>
      </c>
      <c r="Z250" s="215"/>
      <c r="AA250" s="215"/>
      <c r="AB250" s="215"/>
      <c r="AC250" s="215"/>
      <c r="AD250" s="215"/>
      <c r="AE250" s="215"/>
      <c r="AF250" s="215"/>
      <c r="AG250" s="215" t="s">
        <v>148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2" x14ac:dyDescent="0.2">
      <c r="A251" s="222"/>
      <c r="B251" s="223"/>
      <c r="C251" s="260" t="s">
        <v>472</v>
      </c>
      <c r="D251" s="226"/>
      <c r="E251" s="227">
        <v>13</v>
      </c>
      <c r="F251" s="225"/>
      <c r="G251" s="225"/>
      <c r="H251" s="225"/>
      <c r="I251" s="225"/>
      <c r="J251" s="225"/>
      <c r="K251" s="225"/>
      <c r="L251" s="225"/>
      <c r="M251" s="225"/>
      <c r="N251" s="224"/>
      <c r="O251" s="224"/>
      <c r="P251" s="224"/>
      <c r="Q251" s="224"/>
      <c r="R251" s="225"/>
      <c r="S251" s="225"/>
      <c r="T251" s="225"/>
      <c r="U251" s="225"/>
      <c r="V251" s="225"/>
      <c r="W251" s="225"/>
      <c r="X251" s="225"/>
      <c r="Y251" s="225"/>
      <c r="Z251" s="215"/>
      <c r="AA251" s="215"/>
      <c r="AB251" s="215"/>
      <c r="AC251" s="215"/>
      <c r="AD251" s="215"/>
      <c r="AE251" s="215"/>
      <c r="AF251" s="215"/>
      <c r="AG251" s="215" t="s">
        <v>152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3" x14ac:dyDescent="0.2">
      <c r="A252" s="222"/>
      <c r="B252" s="223"/>
      <c r="C252" s="260" t="s">
        <v>473</v>
      </c>
      <c r="D252" s="226"/>
      <c r="E252" s="227">
        <v>14</v>
      </c>
      <c r="F252" s="225"/>
      <c r="G252" s="225"/>
      <c r="H252" s="225"/>
      <c r="I252" s="225"/>
      <c r="J252" s="225"/>
      <c r="K252" s="225"/>
      <c r="L252" s="225"/>
      <c r="M252" s="225"/>
      <c r="N252" s="224"/>
      <c r="O252" s="224"/>
      <c r="P252" s="224"/>
      <c r="Q252" s="224"/>
      <c r="R252" s="225"/>
      <c r="S252" s="225"/>
      <c r="T252" s="225"/>
      <c r="U252" s="225"/>
      <c r="V252" s="225"/>
      <c r="W252" s="225"/>
      <c r="X252" s="225"/>
      <c r="Y252" s="225"/>
      <c r="Z252" s="215"/>
      <c r="AA252" s="215"/>
      <c r="AB252" s="215"/>
      <c r="AC252" s="215"/>
      <c r="AD252" s="215"/>
      <c r="AE252" s="215"/>
      <c r="AF252" s="215"/>
      <c r="AG252" s="215" t="s">
        <v>152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1" x14ac:dyDescent="0.2">
      <c r="A253" s="250">
        <v>87</v>
      </c>
      <c r="B253" s="251" t="s">
        <v>474</v>
      </c>
      <c r="C253" s="263" t="s">
        <v>475</v>
      </c>
      <c r="D253" s="252" t="s">
        <v>252</v>
      </c>
      <c r="E253" s="253">
        <v>2.95</v>
      </c>
      <c r="F253" s="254"/>
      <c r="G253" s="255">
        <f>ROUND(E253*F253,2)</f>
        <v>0</v>
      </c>
      <c r="H253" s="254"/>
      <c r="I253" s="255">
        <f>ROUND(E253*H253,2)</f>
        <v>0</v>
      </c>
      <c r="J253" s="254"/>
      <c r="K253" s="255">
        <f>ROUND(E253*J253,2)</f>
        <v>0</v>
      </c>
      <c r="L253" s="255">
        <v>21</v>
      </c>
      <c r="M253" s="255">
        <f>G253*(1+L253/100)</f>
        <v>0</v>
      </c>
      <c r="N253" s="253">
        <v>0</v>
      </c>
      <c r="O253" s="253">
        <f>ROUND(E253*N253,2)</f>
        <v>0</v>
      </c>
      <c r="P253" s="253">
        <v>0</v>
      </c>
      <c r="Q253" s="253">
        <f>ROUND(E253*P253,2)</f>
        <v>0</v>
      </c>
      <c r="R253" s="255" t="s">
        <v>468</v>
      </c>
      <c r="S253" s="255" t="s">
        <v>144</v>
      </c>
      <c r="T253" s="256" t="s">
        <v>145</v>
      </c>
      <c r="U253" s="225">
        <v>0.154</v>
      </c>
      <c r="V253" s="225">
        <f>ROUND(E253*U253,2)</f>
        <v>0.45</v>
      </c>
      <c r="W253" s="225"/>
      <c r="X253" s="225" t="s">
        <v>146</v>
      </c>
      <c r="Y253" s="225" t="s">
        <v>147</v>
      </c>
      <c r="Z253" s="215"/>
      <c r="AA253" s="215"/>
      <c r="AB253" s="215"/>
      <c r="AC253" s="215"/>
      <c r="AD253" s="215"/>
      <c r="AE253" s="215"/>
      <c r="AF253" s="215"/>
      <c r="AG253" s="215" t="s">
        <v>148</v>
      </c>
      <c r="AH253" s="215"/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ht="22.5" outlineLevel="1" x14ac:dyDescent="0.2">
      <c r="A254" s="239">
        <v>88</v>
      </c>
      <c r="B254" s="240" t="s">
        <v>476</v>
      </c>
      <c r="C254" s="258" t="s">
        <v>477</v>
      </c>
      <c r="D254" s="241" t="s">
        <v>200</v>
      </c>
      <c r="E254" s="242">
        <v>37.9</v>
      </c>
      <c r="F254" s="243"/>
      <c r="G254" s="244">
        <f>ROUND(E254*F254,2)</f>
        <v>0</v>
      </c>
      <c r="H254" s="243"/>
      <c r="I254" s="244">
        <f>ROUND(E254*H254,2)</f>
        <v>0</v>
      </c>
      <c r="J254" s="243"/>
      <c r="K254" s="244">
        <f>ROUND(E254*J254,2)</f>
        <v>0</v>
      </c>
      <c r="L254" s="244">
        <v>21</v>
      </c>
      <c r="M254" s="244">
        <f>G254*(1+L254/100)</f>
        <v>0</v>
      </c>
      <c r="N254" s="242">
        <v>5.0400000000000002E-3</v>
      </c>
      <c r="O254" s="242">
        <f>ROUND(E254*N254,2)</f>
        <v>0.19</v>
      </c>
      <c r="P254" s="242">
        <v>0</v>
      </c>
      <c r="Q254" s="242">
        <f>ROUND(E254*P254,2)</f>
        <v>0</v>
      </c>
      <c r="R254" s="244" t="s">
        <v>468</v>
      </c>
      <c r="S254" s="244" t="s">
        <v>144</v>
      </c>
      <c r="T254" s="245" t="s">
        <v>145</v>
      </c>
      <c r="U254" s="225">
        <v>0.97799999999999998</v>
      </c>
      <c r="V254" s="225">
        <f>ROUND(E254*U254,2)</f>
        <v>37.07</v>
      </c>
      <c r="W254" s="225"/>
      <c r="X254" s="225" t="s">
        <v>146</v>
      </c>
      <c r="Y254" s="225" t="s">
        <v>147</v>
      </c>
      <c r="Z254" s="215"/>
      <c r="AA254" s="215"/>
      <c r="AB254" s="215"/>
      <c r="AC254" s="215"/>
      <c r="AD254" s="215"/>
      <c r="AE254" s="215"/>
      <c r="AF254" s="215"/>
      <c r="AG254" s="215" t="s">
        <v>148</v>
      </c>
      <c r="AH254" s="215"/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2" x14ac:dyDescent="0.2">
      <c r="A255" s="222"/>
      <c r="B255" s="223"/>
      <c r="C255" s="260" t="s">
        <v>318</v>
      </c>
      <c r="D255" s="226"/>
      <c r="E255" s="227">
        <v>13.5</v>
      </c>
      <c r="F255" s="225"/>
      <c r="G255" s="225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25"/>
      <c r="Z255" s="215"/>
      <c r="AA255" s="215"/>
      <c r="AB255" s="215"/>
      <c r="AC255" s="215"/>
      <c r="AD255" s="215"/>
      <c r="AE255" s="215"/>
      <c r="AF255" s="215"/>
      <c r="AG255" s="215" t="s">
        <v>152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3" x14ac:dyDescent="0.2">
      <c r="A256" s="222"/>
      <c r="B256" s="223"/>
      <c r="C256" s="260" t="s">
        <v>478</v>
      </c>
      <c r="D256" s="226"/>
      <c r="E256" s="227">
        <v>24.4</v>
      </c>
      <c r="F256" s="225"/>
      <c r="G256" s="225"/>
      <c r="H256" s="225"/>
      <c r="I256" s="225"/>
      <c r="J256" s="225"/>
      <c r="K256" s="225"/>
      <c r="L256" s="225"/>
      <c r="M256" s="225"/>
      <c r="N256" s="224"/>
      <c r="O256" s="224"/>
      <c r="P256" s="224"/>
      <c r="Q256" s="224"/>
      <c r="R256" s="225"/>
      <c r="S256" s="225"/>
      <c r="T256" s="225"/>
      <c r="U256" s="225"/>
      <c r="V256" s="225"/>
      <c r="W256" s="225"/>
      <c r="X256" s="225"/>
      <c r="Y256" s="225"/>
      <c r="Z256" s="215"/>
      <c r="AA256" s="215"/>
      <c r="AB256" s="215"/>
      <c r="AC256" s="215"/>
      <c r="AD256" s="215"/>
      <c r="AE256" s="215"/>
      <c r="AF256" s="215"/>
      <c r="AG256" s="215" t="s">
        <v>152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ht="22.5" outlineLevel="1" x14ac:dyDescent="0.2">
      <c r="A257" s="239">
        <v>89</v>
      </c>
      <c r="B257" s="240" t="s">
        <v>479</v>
      </c>
      <c r="C257" s="258" t="s">
        <v>480</v>
      </c>
      <c r="D257" s="241" t="s">
        <v>200</v>
      </c>
      <c r="E257" s="242">
        <v>37.9</v>
      </c>
      <c r="F257" s="243"/>
      <c r="G257" s="244">
        <f>ROUND(E257*F257,2)</f>
        <v>0</v>
      </c>
      <c r="H257" s="243"/>
      <c r="I257" s="244">
        <f>ROUND(E257*H257,2)</f>
        <v>0</v>
      </c>
      <c r="J257" s="243"/>
      <c r="K257" s="244">
        <f>ROUND(E257*J257,2)</f>
        <v>0</v>
      </c>
      <c r="L257" s="244">
        <v>21</v>
      </c>
      <c r="M257" s="244">
        <f>G257*(1+L257/100)</f>
        <v>0</v>
      </c>
      <c r="N257" s="242">
        <v>0</v>
      </c>
      <c r="O257" s="242">
        <f>ROUND(E257*N257,2)</f>
        <v>0</v>
      </c>
      <c r="P257" s="242">
        <v>0</v>
      </c>
      <c r="Q257" s="242">
        <f>ROUND(E257*P257,2)</f>
        <v>0</v>
      </c>
      <c r="R257" s="244" t="s">
        <v>468</v>
      </c>
      <c r="S257" s="244" t="s">
        <v>144</v>
      </c>
      <c r="T257" s="245" t="s">
        <v>145</v>
      </c>
      <c r="U257" s="225">
        <v>0.16600000000000001</v>
      </c>
      <c r="V257" s="225">
        <f>ROUND(E257*U257,2)</f>
        <v>6.29</v>
      </c>
      <c r="W257" s="225"/>
      <c r="X257" s="225" t="s">
        <v>146</v>
      </c>
      <c r="Y257" s="225" t="s">
        <v>147</v>
      </c>
      <c r="Z257" s="215"/>
      <c r="AA257" s="215"/>
      <c r="AB257" s="215"/>
      <c r="AC257" s="215"/>
      <c r="AD257" s="215"/>
      <c r="AE257" s="215"/>
      <c r="AF257" s="215"/>
      <c r="AG257" s="215" t="s">
        <v>148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2" x14ac:dyDescent="0.2">
      <c r="A258" s="222"/>
      <c r="B258" s="223"/>
      <c r="C258" s="260" t="s">
        <v>469</v>
      </c>
      <c r="D258" s="226"/>
      <c r="E258" s="227">
        <v>37.9</v>
      </c>
      <c r="F258" s="225"/>
      <c r="G258" s="225"/>
      <c r="H258" s="225"/>
      <c r="I258" s="225"/>
      <c r="J258" s="225"/>
      <c r="K258" s="225"/>
      <c r="L258" s="225"/>
      <c r="M258" s="225"/>
      <c r="N258" s="224"/>
      <c r="O258" s="224"/>
      <c r="P258" s="224"/>
      <c r="Q258" s="224"/>
      <c r="R258" s="225"/>
      <c r="S258" s="225"/>
      <c r="T258" s="225"/>
      <c r="U258" s="225"/>
      <c r="V258" s="225"/>
      <c r="W258" s="225"/>
      <c r="X258" s="225"/>
      <c r="Y258" s="225"/>
      <c r="Z258" s="215"/>
      <c r="AA258" s="215"/>
      <c r="AB258" s="215"/>
      <c r="AC258" s="215"/>
      <c r="AD258" s="215"/>
      <c r="AE258" s="215"/>
      <c r="AF258" s="215"/>
      <c r="AG258" s="215" t="s">
        <v>152</v>
      </c>
      <c r="AH258" s="215">
        <v>5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1" x14ac:dyDescent="0.2">
      <c r="A259" s="239">
        <v>90</v>
      </c>
      <c r="B259" s="240" t="s">
        <v>481</v>
      </c>
      <c r="C259" s="258" t="s">
        <v>482</v>
      </c>
      <c r="D259" s="241" t="s">
        <v>200</v>
      </c>
      <c r="E259" s="242">
        <v>37.9</v>
      </c>
      <c r="F259" s="243"/>
      <c r="G259" s="244">
        <f>ROUND(E259*F259,2)</f>
        <v>0</v>
      </c>
      <c r="H259" s="243"/>
      <c r="I259" s="244">
        <f>ROUND(E259*H259,2)</f>
        <v>0</v>
      </c>
      <c r="J259" s="243"/>
      <c r="K259" s="244">
        <f>ROUND(E259*J259,2)</f>
        <v>0</v>
      </c>
      <c r="L259" s="244">
        <v>21</v>
      </c>
      <c r="M259" s="244">
        <f>G259*(1+L259/100)</f>
        <v>0</v>
      </c>
      <c r="N259" s="242">
        <v>1.1999999999999999E-3</v>
      </c>
      <c r="O259" s="242">
        <f>ROUND(E259*N259,2)</f>
        <v>0.05</v>
      </c>
      <c r="P259" s="242">
        <v>0</v>
      </c>
      <c r="Q259" s="242">
        <f>ROUND(E259*P259,2)</f>
        <v>0</v>
      </c>
      <c r="R259" s="244" t="s">
        <v>468</v>
      </c>
      <c r="S259" s="244" t="s">
        <v>144</v>
      </c>
      <c r="T259" s="245" t="s">
        <v>145</v>
      </c>
      <c r="U259" s="225">
        <v>0</v>
      </c>
      <c r="V259" s="225">
        <f>ROUND(E259*U259,2)</f>
        <v>0</v>
      </c>
      <c r="W259" s="225"/>
      <c r="X259" s="225" t="s">
        <v>146</v>
      </c>
      <c r="Y259" s="225" t="s">
        <v>147</v>
      </c>
      <c r="Z259" s="215"/>
      <c r="AA259" s="215"/>
      <c r="AB259" s="215"/>
      <c r="AC259" s="215"/>
      <c r="AD259" s="215"/>
      <c r="AE259" s="215"/>
      <c r="AF259" s="215"/>
      <c r="AG259" s="215" t="s">
        <v>148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2" x14ac:dyDescent="0.2">
      <c r="A260" s="222"/>
      <c r="B260" s="223"/>
      <c r="C260" s="260" t="s">
        <v>469</v>
      </c>
      <c r="D260" s="226"/>
      <c r="E260" s="227">
        <v>37.9</v>
      </c>
      <c r="F260" s="225"/>
      <c r="G260" s="225"/>
      <c r="H260" s="225"/>
      <c r="I260" s="225"/>
      <c r="J260" s="225"/>
      <c r="K260" s="225"/>
      <c r="L260" s="225"/>
      <c r="M260" s="225"/>
      <c r="N260" s="224"/>
      <c r="O260" s="224"/>
      <c r="P260" s="224"/>
      <c r="Q260" s="224"/>
      <c r="R260" s="225"/>
      <c r="S260" s="225"/>
      <c r="T260" s="225"/>
      <c r="U260" s="225"/>
      <c r="V260" s="225"/>
      <c r="W260" s="225"/>
      <c r="X260" s="225"/>
      <c r="Y260" s="225"/>
      <c r="Z260" s="215"/>
      <c r="AA260" s="215"/>
      <c r="AB260" s="215"/>
      <c r="AC260" s="215"/>
      <c r="AD260" s="215"/>
      <c r="AE260" s="215"/>
      <c r="AF260" s="215"/>
      <c r="AG260" s="215" t="s">
        <v>152</v>
      </c>
      <c r="AH260" s="215">
        <v>5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1" x14ac:dyDescent="0.2">
      <c r="A261" s="239">
        <v>91</v>
      </c>
      <c r="B261" s="240" t="s">
        <v>483</v>
      </c>
      <c r="C261" s="258" t="s">
        <v>484</v>
      </c>
      <c r="D261" s="241" t="s">
        <v>177</v>
      </c>
      <c r="E261" s="242">
        <v>1.01918</v>
      </c>
      <c r="F261" s="243"/>
      <c r="G261" s="244">
        <f>ROUND(E261*F261,2)</f>
        <v>0</v>
      </c>
      <c r="H261" s="243"/>
      <c r="I261" s="244">
        <f>ROUND(E261*H261,2)</f>
        <v>0</v>
      </c>
      <c r="J261" s="243"/>
      <c r="K261" s="244">
        <f>ROUND(E261*J261,2)</f>
        <v>0</v>
      </c>
      <c r="L261" s="244">
        <v>21</v>
      </c>
      <c r="M261" s="244">
        <f>G261*(1+L261/100)</f>
        <v>0</v>
      </c>
      <c r="N261" s="242">
        <v>0</v>
      </c>
      <c r="O261" s="242">
        <f>ROUND(E261*N261,2)</f>
        <v>0</v>
      </c>
      <c r="P261" s="242">
        <v>0</v>
      </c>
      <c r="Q261" s="242">
        <f>ROUND(E261*P261,2)</f>
        <v>0</v>
      </c>
      <c r="R261" s="244" t="s">
        <v>468</v>
      </c>
      <c r="S261" s="244" t="s">
        <v>144</v>
      </c>
      <c r="T261" s="245" t="s">
        <v>145</v>
      </c>
      <c r="U261" s="225">
        <v>1.2649999999999999</v>
      </c>
      <c r="V261" s="225">
        <f>ROUND(E261*U261,2)</f>
        <v>1.29</v>
      </c>
      <c r="W261" s="225"/>
      <c r="X261" s="225" t="s">
        <v>146</v>
      </c>
      <c r="Y261" s="225" t="s">
        <v>147</v>
      </c>
      <c r="Z261" s="215"/>
      <c r="AA261" s="215"/>
      <c r="AB261" s="215"/>
      <c r="AC261" s="215"/>
      <c r="AD261" s="215"/>
      <c r="AE261" s="215"/>
      <c r="AF261" s="215"/>
      <c r="AG261" s="215" t="s">
        <v>148</v>
      </c>
      <c r="AH261" s="215"/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outlineLevel="2" x14ac:dyDescent="0.2">
      <c r="A262" s="222"/>
      <c r="B262" s="223"/>
      <c r="C262" s="259" t="s">
        <v>440</v>
      </c>
      <c r="D262" s="246"/>
      <c r="E262" s="246"/>
      <c r="F262" s="246"/>
      <c r="G262" s="246"/>
      <c r="H262" s="225"/>
      <c r="I262" s="225"/>
      <c r="J262" s="225"/>
      <c r="K262" s="225"/>
      <c r="L262" s="225"/>
      <c r="M262" s="225"/>
      <c r="N262" s="224"/>
      <c r="O262" s="224"/>
      <c r="P262" s="224"/>
      <c r="Q262" s="224"/>
      <c r="R262" s="225"/>
      <c r="S262" s="225"/>
      <c r="T262" s="225"/>
      <c r="U262" s="225"/>
      <c r="V262" s="225"/>
      <c r="W262" s="225"/>
      <c r="X262" s="225"/>
      <c r="Y262" s="225"/>
      <c r="Z262" s="215"/>
      <c r="AA262" s="215"/>
      <c r="AB262" s="215"/>
      <c r="AC262" s="215"/>
      <c r="AD262" s="215"/>
      <c r="AE262" s="215"/>
      <c r="AF262" s="215"/>
      <c r="AG262" s="215" t="s">
        <v>150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ht="22.5" outlineLevel="1" x14ac:dyDescent="0.2">
      <c r="A263" s="239">
        <v>92</v>
      </c>
      <c r="B263" s="240" t="s">
        <v>485</v>
      </c>
      <c r="C263" s="258" t="s">
        <v>486</v>
      </c>
      <c r="D263" s="241" t="s">
        <v>200</v>
      </c>
      <c r="E263" s="242">
        <v>39.9</v>
      </c>
      <c r="F263" s="243"/>
      <c r="G263" s="244">
        <f>ROUND(E263*F263,2)</f>
        <v>0</v>
      </c>
      <c r="H263" s="243"/>
      <c r="I263" s="244">
        <f>ROUND(E263*H263,2)</f>
        <v>0</v>
      </c>
      <c r="J263" s="243"/>
      <c r="K263" s="244">
        <f>ROUND(E263*J263,2)</f>
        <v>0</v>
      </c>
      <c r="L263" s="244">
        <v>21</v>
      </c>
      <c r="M263" s="244">
        <f>G263*(1+L263/100)</f>
        <v>0</v>
      </c>
      <c r="N263" s="242">
        <v>1.9199999999999998E-2</v>
      </c>
      <c r="O263" s="242">
        <f>ROUND(E263*N263,2)</f>
        <v>0.77</v>
      </c>
      <c r="P263" s="242">
        <v>0</v>
      </c>
      <c r="Q263" s="242">
        <f>ROUND(E263*P263,2)</f>
        <v>0</v>
      </c>
      <c r="R263" s="244" t="s">
        <v>178</v>
      </c>
      <c r="S263" s="244" t="s">
        <v>144</v>
      </c>
      <c r="T263" s="245" t="s">
        <v>145</v>
      </c>
      <c r="U263" s="225">
        <v>0</v>
      </c>
      <c r="V263" s="225">
        <f>ROUND(E263*U263,2)</f>
        <v>0</v>
      </c>
      <c r="W263" s="225"/>
      <c r="X263" s="225" t="s">
        <v>180</v>
      </c>
      <c r="Y263" s="225" t="s">
        <v>147</v>
      </c>
      <c r="Z263" s="215"/>
      <c r="AA263" s="215"/>
      <c r="AB263" s="215"/>
      <c r="AC263" s="215"/>
      <c r="AD263" s="215"/>
      <c r="AE263" s="215"/>
      <c r="AF263" s="215"/>
      <c r="AG263" s="215" t="s">
        <v>181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2" x14ac:dyDescent="0.2">
      <c r="A264" s="222"/>
      <c r="B264" s="223"/>
      <c r="C264" s="260" t="s">
        <v>487</v>
      </c>
      <c r="D264" s="226"/>
      <c r="E264" s="227">
        <v>37.9</v>
      </c>
      <c r="F264" s="225"/>
      <c r="G264" s="225"/>
      <c r="H264" s="225"/>
      <c r="I264" s="225"/>
      <c r="J264" s="225"/>
      <c r="K264" s="225"/>
      <c r="L264" s="225"/>
      <c r="M264" s="225"/>
      <c r="N264" s="224"/>
      <c r="O264" s="224"/>
      <c r="P264" s="224"/>
      <c r="Q264" s="224"/>
      <c r="R264" s="225"/>
      <c r="S264" s="225"/>
      <c r="T264" s="225"/>
      <c r="U264" s="225"/>
      <c r="V264" s="225"/>
      <c r="W264" s="225"/>
      <c r="X264" s="225"/>
      <c r="Y264" s="225"/>
      <c r="Z264" s="215"/>
      <c r="AA264" s="215"/>
      <c r="AB264" s="215"/>
      <c r="AC264" s="215"/>
      <c r="AD264" s="215"/>
      <c r="AE264" s="215"/>
      <c r="AF264" s="215"/>
      <c r="AG264" s="215" t="s">
        <v>152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3" x14ac:dyDescent="0.2">
      <c r="A265" s="222"/>
      <c r="B265" s="223"/>
      <c r="C265" s="260" t="s">
        <v>488</v>
      </c>
      <c r="D265" s="226"/>
      <c r="E265" s="227">
        <v>2</v>
      </c>
      <c r="F265" s="225"/>
      <c r="G265" s="225"/>
      <c r="H265" s="225"/>
      <c r="I265" s="225"/>
      <c r="J265" s="225"/>
      <c r="K265" s="225"/>
      <c r="L265" s="225"/>
      <c r="M265" s="225"/>
      <c r="N265" s="224"/>
      <c r="O265" s="224"/>
      <c r="P265" s="224"/>
      <c r="Q265" s="224"/>
      <c r="R265" s="225"/>
      <c r="S265" s="225"/>
      <c r="T265" s="225"/>
      <c r="U265" s="225"/>
      <c r="V265" s="225"/>
      <c r="W265" s="225"/>
      <c r="X265" s="225"/>
      <c r="Y265" s="225"/>
      <c r="Z265" s="215"/>
      <c r="AA265" s="215"/>
      <c r="AB265" s="215"/>
      <c r="AC265" s="215"/>
      <c r="AD265" s="215"/>
      <c r="AE265" s="215"/>
      <c r="AF265" s="215"/>
      <c r="AG265" s="215" t="s">
        <v>152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x14ac:dyDescent="0.2">
      <c r="A266" s="232" t="s">
        <v>138</v>
      </c>
      <c r="B266" s="233" t="s">
        <v>98</v>
      </c>
      <c r="C266" s="257" t="s">
        <v>99</v>
      </c>
      <c r="D266" s="234"/>
      <c r="E266" s="235"/>
      <c r="F266" s="236"/>
      <c r="G266" s="236">
        <f>SUMIF(AG267:AG282,"&lt;&gt;NOR",G267:G282)</f>
        <v>0</v>
      </c>
      <c r="H266" s="236"/>
      <c r="I266" s="236">
        <f>SUM(I267:I282)</f>
        <v>0</v>
      </c>
      <c r="J266" s="236"/>
      <c r="K266" s="236">
        <f>SUM(K267:K282)</f>
        <v>0</v>
      </c>
      <c r="L266" s="236"/>
      <c r="M266" s="236">
        <f>SUM(M267:M282)</f>
        <v>0</v>
      </c>
      <c r="N266" s="235"/>
      <c r="O266" s="235">
        <f>SUM(O267:O282)</f>
        <v>0.19999999999999998</v>
      </c>
      <c r="P266" s="235"/>
      <c r="Q266" s="235">
        <f>SUM(Q267:Q282)</f>
        <v>6.9999999999999993E-2</v>
      </c>
      <c r="R266" s="236"/>
      <c r="S266" s="236"/>
      <c r="T266" s="237"/>
      <c r="U266" s="231"/>
      <c r="V266" s="231">
        <f>SUM(V267:V282)</f>
        <v>64.569999999999993</v>
      </c>
      <c r="W266" s="231"/>
      <c r="X266" s="231"/>
      <c r="Y266" s="231"/>
      <c r="AG266" t="s">
        <v>139</v>
      </c>
    </row>
    <row r="267" spans="1:60" outlineLevel="1" x14ac:dyDescent="0.2">
      <c r="A267" s="250">
        <v>93</v>
      </c>
      <c r="B267" s="251" t="s">
        <v>489</v>
      </c>
      <c r="C267" s="263" t="s">
        <v>490</v>
      </c>
      <c r="D267" s="252" t="s">
        <v>252</v>
      </c>
      <c r="E267" s="253">
        <v>72</v>
      </c>
      <c r="F267" s="254"/>
      <c r="G267" s="255">
        <f>ROUND(E267*F267,2)</f>
        <v>0</v>
      </c>
      <c r="H267" s="254"/>
      <c r="I267" s="255">
        <f>ROUND(E267*H267,2)</f>
        <v>0</v>
      </c>
      <c r="J267" s="254"/>
      <c r="K267" s="255">
        <f>ROUND(E267*J267,2)</f>
        <v>0</v>
      </c>
      <c r="L267" s="255">
        <v>21</v>
      </c>
      <c r="M267" s="255">
        <f>G267*(1+L267/100)</f>
        <v>0</v>
      </c>
      <c r="N267" s="253">
        <v>0</v>
      </c>
      <c r="O267" s="253">
        <f>ROUND(E267*N267,2)</f>
        <v>0</v>
      </c>
      <c r="P267" s="253">
        <v>8.0000000000000007E-5</v>
      </c>
      <c r="Q267" s="253">
        <f>ROUND(E267*P267,2)</f>
        <v>0.01</v>
      </c>
      <c r="R267" s="255" t="s">
        <v>491</v>
      </c>
      <c r="S267" s="255" t="s">
        <v>144</v>
      </c>
      <c r="T267" s="256" t="s">
        <v>145</v>
      </c>
      <c r="U267" s="225">
        <v>3.5000000000000003E-2</v>
      </c>
      <c r="V267" s="225">
        <f>ROUND(E267*U267,2)</f>
        <v>2.52</v>
      </c>
      <c r="W267" s="225"/>
      <c r="X267" s="225" t="s">
        <v>146</v>
      </c>
      <c r="Y267" s="225" t="s">
        <v>147</v>
      </c>
      <c r="Z267" s="215"/>
      <c r="AA267" s="215"/>
      <c r="AB267" s="215"/>
      <c r="AC267" s="215"/>
      <c r="AD267" s="215"/>
      <c r="AE267" s="215"/>
      <c r="AF267" s="215"/>
      <c r="AG267" s="215" t="s">
        <v>148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ht="22.5" outlineLevel="1" x14ac:dyDescent="0.2">
      <c r="A268" s="239">
        <v>94</v>
      </c>
      <c r="B268" s="240" t="s">
        <v>492</v>
      </c>
      <c r="C268" s="258" t="s">
        <v>493</v>
      </c>
      <c r="D268" s="241" t="s">
        <v>252</v>
      </c>
      <c r="E268" s="242">
        <v>72</v>
      </c>
      <c r="F268" s="243"/>
      <c r="G268" s="244">
        <f>ROUND(E268*F268,2)</f>
        <v>0</v>
      </c>
      <c r="H268" s="243"/>
      <c r="I268" s="244">
        <f>ROUND(E268*H268,2)</f>
        <v>0</v>
      </c>
      <c r="J268" s="243"/>
      <c r="K268" s="244">
        <f>ROUND(E268*J268,2)</f>
        <v>0</v>
      </c>
      <c r="L268" s="244">
        <v>21</v>
      </c>
      <c r="M268" s="244">
        <f>G268*(1+L268/100)</f>
        <v>0</v>
      </c>
      <c r="N268" s="242">
        <v>3.0000000000000001E-5</v>
      </c>
      <c r="O268" s="242">
        <f>ROUND(E268*N268,2)</f>
        <v>0</v>
      </c>
      <c r="P268" s="242">
        <v>0</v>
      </c>
      <c r="Q268" s="242">
        <f>ROUND(E268*P268,2)</f>
        <v>0</v>
      </c>
      <c r="R268" s="244" t="s">
        <v>491</v>
      </c>
      <c r="S268" s="244" t="s">
        <v>144</v>
      </c>
      <c r="T268" s="245" t="s">
        <v>145</v>
      </c>
      <c r="U268" s="225">
        <v>0.13719999999999999</v>
      </c>
      <c r="V268" s="225">
        <f>ROUND(E268*U268,2)</f>
        <v>9.8800000000000008</v>
      </c>
      <c r="W268" s="225"/>
      <c r="X268" s="225" t="s">
        <v>146</v>
      </c>
      <c r="Y268" s="225" t="s">
        <v>147</v>
      </c>
      <c r="Z268" s="215"/>
      <c r="AA268" s="215"/>
      <c r="AB268" s="215"/>
      <c r="AC268" s="215"/>
      <c r="AD268" s="215"/>
      <c r="AE268" s="215"/>
      <c r="AF268" s="215"/>
      <c r="AG268" s="215" t="s">
        <v>148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2" x14ac:dyDescent="0.2">
      <c r="A269" s="222"/>
      <c r="B269" s="223"/>
      <c r="C269" s="260" t="s">
        <v>494</v>
      </c>
      <c r="D269" s="226"/>
      <c r="E269" s="227">
        <v>72</v>
      </c>
      <c r="F269" s="225"/>
      <c r="G269" s="225"/>
      <c r="H269" s="225"/>
      <c r="I269" s="225"/>
      <c r="J269" s="225"/>
      <c r="K269" s="225"/>
      <c r="L269" s="225"/>
      <c r="M269" s="225"/>
      <c r="N269" s="224"/>
      <c r="O269" s="224"/>
      <c r="P269" s="224"/>
      <c r="Q269" s="224"/>
      <c r="R269" s="225"/>
      <c r="S269" s="225"/>
      <c r="T269" s="225"/>
      <c r="U269" s="225"/>
      <c r="V269" s="225"/>
      <c r="W269" s="225"/>
      <c r="X269" s="225"/>
      <c r="Y269" s="225"/>
      <c r="Z269" s="215"/>
      <c r="AA269" s="215"/>
      <c r="AB269" s="215"/>
      <c r="AC269" s="215"/>
      <c r="AD269" s="215"/>
      <c r="AE269" s="215"/>
      <c r="AF269" s="215"/>
      <c r="AG269" s="215" t="s">
        <v>152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ht="22.5" outlineLevel="1" x14ac:dyDescent="0.2">
      <c r="A270" s="239">
        <v>95</v>
      </c>
      <c r="B270" s="240" t="s">
        <v>495</v>
      </c>
      <c r="C270" s="258" t="s">
        <v>496</v>
      </c>
      <c r="D270" s="241" t="s">
        <v>200</v>
      </c>
      <c r="E270" s="242">
        <v>55.52</v>
      </c>
      <c r="F270" s="243"/>
      <c r="G270" s="244">
        <f>ROUND(E270*F270,2)</f>
        <v>0</v>
      </c>
      <c r="H270" s="243"/>
      <c r="I270" s="244">
        <f>ROUND(E270*H270,2)</f>
        <v>0</v>
      </c>
      <c r="J270" s="243"/>
      <c r="K270" s="244">
        <f>ROUND(E270*J270,2)</f>
        <v>0</v>
      </c>
      <c r="L270" s="244">
        <v>21</v>
      </c>
      <c r="M270" s="244">
        <f>G270*(1+L270/100)</f>
        <v>0</v>
      </c>
      <c r="N270" s="242">
        <v>0</v>
      </c>
      <c r="O270" s="242">
        <f>ROUND(E270*N270,2)</f>
        <v>0</v>
      </c>
      <c r="P270" s="242">
        <v>1E-3</v>
      </c>
      <c r="Q270" s="242">
        <f>ROUND(E270*P270,2)</f>
        <v>0.06</v>
      </c>
      <c r="R270" s="244" t="s">
        <v>491</v>
      </c>
      <c r="S270" s="244" t="s">
        <v>144</v>
      </c>
      <c r="T270" s="245" t="s">
        <v>145</v>
      </c>
      <c r="U270" s="225">
        <v>0.105</v>
      </c>
      <c r="V270" s="225">
        <f>ROUND(E270*U270,2)</f>
        <v>5.83</v>
      </c>
      <c r="W270" s="225"/>
      <c r="X270" s="225" t="s">
        <v>146</v>
      </c>
      <c r="Y270" s="225" t="s">
        <v>147</v>
      </c>
      <c r="Z270" s="215"/>
      <c r="AA270" s="215"/>
      <c r="AB270" s="215"/>
      <c r="AC270" s="215"/>
      <c r="AD270" s="215"/>
      <c r="AE270" s="215"/>
      <c r="AF270" s="215"/>
      <c r="AG270" s="215" t="s">
        <v>148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2" x14ac:dyDescent="0.2">
      <c r="A271" s="222"/>
      <c r="B271" s="223"/>
      <c r="C271" s="260" t="s">
        <v>497</v>
      </c>
      <c r="D271" s="226"/>
      <c r="E271" s="227">
        <v>55.52</v>
      </c>
      <c r="F271" s="225"/>
      <c r="G271" s="225"/>
      <c r="H271" s="225"/>
      <c r="I271" s="225"/>
      <c r="J271" s="225"/>
      <c r="K271" s="225"/>
      <c r="L271" s="225"/>
      <c r="M271" s="225"/>
      <c r="N271" s="224"/>
      <c r="O271" s="224"/>
      <c r="P271" s="224"/>
      <c r="Q271" s="224"/>
      <c r="R271" s="225"/>
      <c r="S271" s="225"/>
      <c r="T271" s="225"/>
      <c r="U271" s="225"/>
      <c r="V271" s="225"/>
      <c r="W271" s="225"/>
      <c r="X271" s="225"/>
      <c r="Y271" s="225"/>
      <c r="Z271" s="215"/>
      <c r="AA271" s="215"/>
      <c r="AB271" s="215"/>
      <c r="AC271" s="215"/>
      <c r="AD271" s="215"/>
      <c r="AE271" s="215"/>
      <c r="AF271" s="215"/>
      <c r="AG271" s="215" t="s">
        <v>152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1" x14ac:dyDescent="0.2">
      <c r="A272" s="239">
        <v>96</v>
      </c>
      <c r="B272" s="240" t="s">
        <v>498</v>
      </c>
      <c r="C272" s="258" t="s">
        <v>499</v>
      </c>
      <c r="D272" s="241" t="s">
        <v>200</v>
      </c>
      <c r="E272" s="242">
        <v>54</v>
      </c>
      <c r="F272" s="243"/>
      <c r="G272" s="244">
        <f>ROUND(E272*F272,2)</f>
        <v>0</v>
      </c>
      <c r="H272" s="243"/>
      <c r="I272" s="244">
        <f>ROUND(E272*H272,2)</f>
        <v>0</v>
      </c>
      <c r="J272" s="243"/>
      <c r="K272" s="244">
        <f>ROUND(E272*J272,2)</f>
        <v>0</v>
      </c>
      <c r="L272" s="244">
        <v>21</v>
      </c>
      <c r="M272" s="244">
        <f>G272*(1+L272/100)</f>
        <v>0</v>
      </c>
      <c r="N272" s="242">
        <v>2.5000000000000001E-4</v>
      </c>
      <c r="O272" s="242">
        <f>ROUND(E272*N272,2)</f>
        <v>0.01</v>
      </c>
      <c r="P272" s="242">
        <v>0</v>
      </c>
      <c r="Q272" s="242">
        <f>ROUND(E272*P272,2)</f>
        <v>0</v>
      </c>
      <c r="R272" s="244" t="s">
        <v>491</v>
      </c>
      <c r="S272" s="244" t="s">
        <v>144</v>
      </c>
      <c r="T272" s="245" t="s">
        <v>145</v>
      </c>
      <c r="U272" s="225">
        <v>0.38</v>
      </c>
      <c r="V272" s="225">
        <f>ROUND(E272*U272,2)</f>
        <v>20.52</v>
      </c>
      <c r="W272" s="225"/>
      <c r="X272" s="225" t="s">
        <v>146</v>
      </c>
      <c r="Y272" s="225" t="s">
        <v>147</v>
      </c>
      <c r="Z272" s="215"/>
      <c r="AA272" s="215"/>
      <c r="AB272" s="215"/>
      <c r="AC272" s="215"/>
      <c r="AD272" s="215"/>
      <c r="AE272" s="215"/>
      <c r="AF272" s="215"/>
      <c r="AG272" s="215" t="s">
        <v>148</v>
      </c>
      <c r="AH272" s="215"/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2" x14ac:dyDescent="0.2">
      <c r="A273" s="222"/>
      <c r="B273" s="223"/>
      <c r="C273" s="260" t="s">
        <v>500</v>
      </c>
      <c r="D273" s="226"/>
      <c r="E273" s="227">
        <v>54</v>
      </c>
      <c r="F273" s="225"/>
      <c r="G273" s="225"/>
      <c r="H273" s="225"/>
      <c r="I273" s="225"/>
      <c r="J273" s="225"/>
      <c r="K273" s="225"/>
      <c r="L273" s="225"/>
      <c r="M273" s="225"/>
      <c r="N273" s="224"/>
      <c r="O273" s="224"/>
      <c r="P273" s="224"/>
      <c r="Q273" s="224"/>
      <c r="R273" s="225"/>
      <c r="S273" s="225"/>
      <c r="T273" s="225"/>
      <c r="U273" s="225"/>
      <c r="V273" s="225"/>
      <c r="W273" s="225"/>
      <c r="X273" s="225"/>
      <c r="Y273" s="225"/>
      <c r="Z273" s="215"/>
      <c r="AA273" s="215"/>
      <c r="AB273" s="215"/>
      <c r="AC273" s="215"/>
      <c r="AD273" s="215"/>
      <c r="AE273" s="215"/>
      <c r="AF273" s="215"/>
      <c r="AG273" s="215" t="s">
        <v>152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1" x14ac:dyDescent="0.2">
      <c r="A274" s="250">
        <v>97</v>
      </c>
      <c r="B274" s="251" t="s">
        <v>501</v>
      </c>
      <c r="C274" s="263" t="s">
        <v>502</v>
      </c>
      <c r="D274" s="252" t="s">
        <v>252</v>
      </c>
      <c r="E274" s="253">
        <v>54</v>
      </c>
      <c r="F274" s="254"/>
      <c r="G274" s="255">
        <f>ROUND(E274*F274,2)</f>
        <v>0</v>
      </c>
      <c r="H274" s="254"/>
      <c r="I274" s="255">
        <f>ROUND(E274*H274,2)</f>
        <v>0</v>
      </c>
      <c r="J274" s="254"/>
      <c r="K274" s="255">
        <f>ROUND(E274*J274,2)</f>
        <v>0</v>
      </c>
      <c r="L274" s="255">
        <v>21</v>
      </c>
      <c r="M274" s="255">
        <f>G274*(1+L274/100)</f>
        <v>0</v>
      </c>
      <c r="N274" s="253">
        <v>4.0000000000000003E-5</v>
      </c>
      <c r="O274" s="253">
        <f>ROUND(E274*N274,2)</f>
        <v>0</v>
      </c>
      <c r="P274" s="253">
        <v>0</v>
      </c>
      <c r="Q274" s="253">
        <f>ROUND(E274*P274,2)</f>
        <v>0</v>
      </c>
      <c r="R274" s="255" t="s">
        <v>491</v>
      </c>
      <c r="S274" s="255" t="s">
        <v>144</v>
      </c>
      <c r="T274" s="256" t="s">
        <v>145</v>
      </c>
      <c r="U274" s="225">
        <v>7.8200000000000006E-2</v>
      </c>
      <c r="V274" s="225">
        <f>ROUND(E274*U274,2)</f>
        <v>4.22</v>
      </c>
      <c r="W274" s="225"/>
      <c r="X274" s="225" t="s">
        <v>146</v>
      </c>
      <c r="Y274" s="225" t="s">
        <v>147</v>
      </c>
      <c r="Z274" s="215"/>
      <c r="AA274" s="215"/>
      <c r="AB274" s="215"/>
      <c r="AC274" s="215"/>
      <c r="AD274" s="215"/>
      <c r="AE274" s="215"/>
      <c r="AF274" s="215"/>
      <c r="AG274" s="215" t="s">
        <v>148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1" x14ac:dyDescent="0.2">
      <c r="A275" s="250">
        <v>98</v>
      </c>
      <c r="B275" s="251" t="s">
        <v>503</v>
      </c>
      <c r="C275" s="263" t="s">
        <v>504</v>
      </c>
      <c r="D275" s="252" t="s">
        <v>200</v>
      </c>
      <c r="E275" s="253">
        <v>54</v>
      </c>
      <c r="F275" s="254"/>
      <c r="G275" s="255">
        <f>ROUND(E275*F275,2)</f>
        <v>0</v>
      </c>
      <c r="H275" s="254"/>
      <c r="I275" s="255">
        <f>ROUND(E275*H275,2)</f>
        <v>0</v>
      </c>
      <c r="J275" s="254"/>
      <c r="K275" s="255">
        <f>ROUND(E275*J275,2)</f>
        <v>0</v>
      </c>
      <c r="L275" s="255">
        <v>21</v>
      </c>
      <c r="M275" s="255">
        <f>G275*(1+L275/100)</f>
        <v>0</v>
      </c>
      <c r="N275" s="253">
        <v>3.0000000000000001E-5</v>
      </c>
      <c r="O275" s="253">
        <f>ROUND(E275*N275,2)</f>
        <v>0</v>
      </c>
      <c r="P275" s="253">
        <v>0</v>
      </c>
      <c r="Q275" s="253">
        <f>ROUND(E275*P275,2)</f>
        <v>0</v>
      </c>
      <c r="R275" s="255" t="s">
        <v>491</v>
      </c>
      <c r="S275" s="255" t="s">
        <v>144</v>
      </c>
      <c r="T275" s="256" t="s">
        <v>145</v>
      </c>
      <c r="U275" s="225">
        <v>0.06</v>
      </c>
      <c r="V275" s="225">
        <f>ROUND(E275*U275,2)</f>
        <v>3.24</v>
      </c>
      <c r="W275" s="225"/>
      <c r="X275" s="225" t="s">
        <v>146</v>
      </c>
      <c r="Y275" s="225" t="s">
        <v>147</v>
      </c>
      <c r="Z275" s="215"/>
      <c r="AA275" s="215"/>
      <c r="AB275" s="215"/>
      <c r="AC275" s="215"/>
      <c r="AD275" s="215"/>
      <c r="AE275" s="215"/>
      <c r="AF275" s="215"/>
      <c r="AG275" s="215" t="s">
        <v>148</v>
      </c>
      <c r="AH275" s="215"/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1" x14ac:dyDescent="0.2">
      <c r="A276" s="239">
        <v>99</v>
      </c>
      <c r="B276" s="240" t="s">
        <v>505</v>
      </c>
      <c r="C276" s="258" t="s">
        <v>506</v>
      </c>
      <c r="D276" s="241" t="s">
        <v>0</v>
      </c>
      <c r="E276" s="242">
        <v>654.9701</v>
      </c>
      <c r="F276" s="243"/>
      <c r="G276" s="244">
        <f>ROUND(E276*F276,2)</f>
        <v>0</v>
      </c>
      <c r="H276" s="243"/>
      <c r="I276" s="244">
        <f>ROUND(E276*H276,2)</f>
        <v>0</v>
      </c>
      <c r="J276" s="243"/>
      <c r="K276" s="244">
        <f>ROUND(E276*J276,2)</f>
        <v>0</v>
      </c>
      <c r="L276" s="244">
        <v>21</v>
      </c>
      <c r="M276" s="244">
        <f>G276*(1+L276/100)</f>
        <v>0</v>
      </c>
      <c r="N276" s="242">
        <v>0</v>
      </c>
      <c r="O276" s="242">
        <f>ROUND(E276*N276,2)</f>
        <v>0</v>
      </c>
      <c r="P276" s="242">
        <v>0</v>
      </c>
      <c r="Q276" s="242">
        <f>ROUND(E276*P276,2)</f>
        <v>0</v>
      </c>
      <c r="R276" s="244" t="s">
        <v>491</v>
      </c>
      <c r="S276" s="244" t="s">
        <v>144</v>
      </c>
      <c r="T276" s="245" t="s">
        <v>145</v>
      </c>
      <c r="U276" s="225">
        <v>0</v>
      </c>
      <c r="V276" s="225">
        <f>ROUND(E276*U276,2)</f>
        <v>0</v>
      </c>
      <c r="W276" s="225"/>
      <c r="X276" s="225" t="s">
        <v>146</v>
      </c>
      <c r="Y276" s="225" t="s">
        <v>147</v>
      </c>
      <c r="Z276" s="215"/>
      <c r="AA276" s="215"/>
      <c r="AB276" s="215"/>
      <c r="AC276" s="215"/>
      <c r="AD276" s="215"/>
      <c r="AE276" s="215"/>
      <c r="AF276" s="215"/>
      <c r="AG276" s="215" t="s">
        <v>148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2" x14ac:dyDescent="0.2">
      <c r="A277" s="222"/>
      <c r="B277" s="223"/>
      <c r="C277" s="259" t="s">
        <v>507</v>
      </c>
      <c r="D277" s="246"/>
      <c r="E277" s="246"/>
      <c r="F277" s="246"/>
      <c r="G277" s="246"/>
      <c r="H277" s="225"/>
      <c r="I277" s="225"/>
      <c r="J277" s="225"/>
      <c r="K277" s="225"/>
      <c r="L277" s="225"/>
      <c r="M277" s="225"/>
      <c r="N277" s="224"/>
      <c r="O277" s="224"/>
      <c r="P277" s="224"/>
      <c r="Q277" s="224"/>
      <c r="R277" s="225"/>
      <c r="S277" s="225"/>
      <c r="T277" s="225"/>
      <c r="U277" s="225"/>
      <c r="V277" s="225"/>
      <c r="W277" s="225"/>
      <c r="X277" s="225"/>
      <c r="Y277" s="225"/>
      <c r="Z277" s="215"/>
      <c r="AA277" s="215"/>
      <c r="AB277" s="215"/>
      <c r="AC277" s="215"/>
      <c r="AD277" s="215"/>
      <c r="AE277" s="215"/>
      <c r="AF277" s="215"/>
      <c r="AG277" s="215" t="s">
        <v>150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 x14ac:dyDescent="0.2">
      <c r="A278" s="250">
        <v>100</v>
      </c>
      <c r="B278" s="251" t="s">
        <v>508</v>
      </c>
      <c r="C278" s="263" t="s">
        <v>509</v>
      </c>
      <c r="D278" s="252" t="s">
        <v>200</v>
      </c>
      <c r="E278" s="253">
        <v>54</v>
      </c>
      <c r="F278" s="254"/>
      <c r="G278" s="255">
        <f>ROUND(E278*F278,2)</f>
        <v>0</v>
      </c>
      <c r="H278" s="254"/>
      <c r="I278" s="255">
        <f>ROUND(E278*H278,2)</f>
        <v>0</v>
      </c>
      <c r="J278" s="254"/>
      <c r="K278" s="255">
        <f>ROUND(E278*J278,2)</f>
        <v>0</v>
      </c>
      <c r="L278" s="255">
        <v>21</v>
      </c>
      <c r="M278" s="255">
        <f>G278*(1+L278/100)</f>
        <v>0</v>
      </c>
      <c r="N278" s="253">
        <v>1.0000000000000001E-5</v>
      </c>
      <c r="O278" s="253">
        <f>ROUND(E278*N278,2)</f>
        <v>0</v>
      </c>
      <c r="P278" s="253">
        <v>0</v>
      </c>
      <c r="Q278" s="253">
        <f>ROUND(E278*P278,2)</f>
        <v>0</v>
      </c>
      <c r="R278" s="255"/>
      <c r="S278" s="255" t="s">
        <v>394</v>
      </c>
      <c r="T278" s="256" t="s">
        <v>216</v>
      </c>
      <c r="U278" s="225">
        <v>0.34</v>
      </c>
      <c r="V278" s="225">
        <f>ROUND(E278*U278,2)</f>
        <v>18.36</v>
      </c>
      <c r="W278" s="225"/>
      <c r="X278" s="225" t="s">
        <v>146</v>
      </c>
      <c r="Y278" s="225" t="s">
        <v>147</v>
      </c>
      <c r="Z278" s="215"/>
      <c r="AA278" s="215"/>
      <c r="AB278" s="215"/>
      <c r="AC278" s="215"/>
      <c r="AD278" s="215"/>
      <c r="AE278" s="215"/>
      <c r="AF278" s="215"/>
      <c r="AG278" s="215" t="s">
        <v>148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">
      <c r="A279" s="239">
        <v>101</v>
      </c>
      <c r="B279" s="240" t="s">
        <v>510</v>
      </c>
      <c r="C279" s="258" t="s">
        <v>511</v>
      </c>
      <c r="D279" s="241" t="s">
        <v>252</v>
      </c>
      <c r="E279" s="242">
        <v>79.2</v>
      </c>
      <c r="F279" s="243"/>
      <c r="G279" s="244">
        <f>ROUND(E279*F279,2)</f>
        <v>0</v>
      </c>
      <c r="H279" s="243"/>
      <c r="I279" s="244">
        <f>ROUND(E279*H279,2)</f>
        <v>0</v>
      </c>
      <c r="J279" s="243"/>
      <c r="K279" s="244">
        <f>ROUND(E279*J279,2)</f>
        <v>0</v>
      </c>
      <c r="L279" s="244">
        <v>21</v>
      </c>
      <c r="M279" s="244">
        <f>G279*(1+L279/100)</f>
        <v>0</v>
      </c>
      <c r="N279" s="242">
        <v>1.2E-4</v>
      </c>
      <c r="O279" s="242">
        <f>ROUND(E279*N279,2)</f>
        <v>0.01</v>
      </c>
      <c r="P279" s="242">
        <v>0</v>
      </c>
      <c r="Q279" s="242">
        <f>ROUND(E279*P279,2)</f>
        <v>0</v>
      </c>
      <c r="R279" s="244" t="s">
        <v>178</v>
      </c>
      <c r="S279" s="244" t="s">
        <v>144</v>
      </c>
      <c r="T279" s="245" t="s">
        <v>145</v>
      </c>
      <c r="U279" s="225">
        <v>0</v>
      </c>
      <c r="V279" s="225">
        <f>ROUND(E279*U279,2)</f>
        <v>0</v>
      </c>
      <c r="W279" s="225"/>
      <c r="X279" s="225" t="s">
        <v>180</v>
      </c>
      <c r="Y279" s="225" t="s">
        <v>147</v>
      </c>
      <c r="Z279" s="215"/>
      <c r="AA279" s="215"/>
      <c r="AB279" s="215"/>
      <c r="AC279" s="215"/>
      <c r="AD279" s="215"/>
      <c r="AE279" s="215"/>
      <c r="AF279" s="215"/>
      <c r="AG279" s="215" t="s">
        <v>181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2" x14ac:dyDescent="0.2">
      <c r="A280" s="222"/>
      <c r="B280" s="223"/>
      <c r="C280" s="260" t="s">
        <v>512</v>
      </c>
      <c r="D280" s="226"/>
      <c r="E280" s="227">
        <v>79.2</v>
      </c>
      <c r="F280" s="225"/>
      <c r="G280" s="225"/>
      <c r="H280" s="225"/>
      <c r="I280" s="225"/>
      <c r="J280" s="225"/>
      <c r="K280" s="225"/>
      <c r="L280" s="225"/>
      <c r="M280" s="225"/>
      <c r="N280" s="224"/>
      <c r="O280" s="224"/>
      <c r="P280" s="224"/>
      <c r="Q280" s="224"/>
      <c r="R280" s="225"/>
      <c r="S280" s="225"/>
      <c r="T280" s="225"/>
      <c r="U280" s="225"/>
      <c r="V280" s="225"/>
      <c r="W280" s="225"/>
      <c r="X280" s="225"/>
      <c r="Y280" s="225"/>
      <c r="Z280" s="215"/>
      <c r="AA280" s="215"/>
      <c r="AB280" s="215"/>
      <c r="AC280" s="215"/>
      <c r="AD280" s="215"/>
      <c r="AE280" s="215"/>
      <c r="AF280" s="215"/>
      <c r="AG280" s="215" t="s">
        <v>152</v>
      </c>
      <c r="AH280" s="215">
        <v>0</v>
      </c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ht="22.5" outlineLevel="1" x14ac:dyDescent="0.2">
      <c r="A281" s="239">
        <v>102</v>
      </c>
      <c r="B281" s="240" t="s">
        <v>513</v>
      </c>
      <c r="C281" s="258" t="s">
        <v>514</v>
      </c>
      <c r="D281" s="241" t="s">
        <v>200</v>
      </c>
      <c r="E281" s="242">
        <v>64.8</v>
      </c>
      <c r="F281" s="243"/>
      <c r="G281" s="244">
        <f>ROUND(E281*F281,2)</f>
        <v>0</v>
      </c>
      <c r="H281" s="243"/>
      <c r="I281" s="244">
        <f>ROUND(E281*H281,2)</f>
        <v>0</v>
      </c>
      <c r="J281" s="243"/>
      <c r="K281" s="244">
        <f>ROUND(E281*J281,2)</f>
        <v>0</v>
      </c>
      <c r="L281" s="244">
        <v>21</v>
      </c>
      <c r="M281" s="244">
        <f>G281*(1+L281/100)</f>
        <v>0</v>
      </c>
      <c r="N281" s="242">
        <v>2.7599999999999999E-3</v>
      </c>
      <c r="O281" s="242">
        <f>ROUND(E281*N281,2)</f>
        <v>0.18</v>
      </c>
      <c r="P281" s="242">
        <v>0</v>
      </c>
      <c r="Q281" s="242">
        <f>ROUND(E281*P281,2)</f>
        <v>0</v>
      </c>
      <c r="R281" s="244" t="s">
        <v>178</v>
      </c>
      <c r="S281" s="244" t="s">
        <v>145</v>
      </c>
      <c r="T281" s="245" t="s">
        <v>145</v>
      </c>
      <c r="U281" s="225">
        <v>0</v>
      </c>
      <c r="V281" s="225">
        <f>ROUND(E281*U281,2)</f>
        <v>0</v>
      </c>
      <c r="W281" s="225"/>
      <c r="X281" s="225" t="s">
        <v>180</v>
      </c>
      <c r="Y281" s="225" t="s">
        <v>147</v>
      </c>
      <c r="Z281" s="215"/>
      <c r="AA281" s="215"/>
      <c r="AB281" s="215"/>
      <c r="AC281" s="215"/>
      <c r="AD281" s="215"/>
      <c r="AE281" s="215"/>
      <c r="AF281" s="215"/>
      <c r="AG281" s="215" t="s">
        <v>181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2" x14ac:dyDescent="0.2">
      <c r="A282" s="222"/>
      <c r="B282" s="223"/>
      <c r="C282" s="260" t="s">
        <v>515</v>
      </c>
      <c r="D282" s="226"/>
      <c r="E282" s="227">
        <v>64.8</v>
      </c>
      <c r="F282" s="225"/>
      <c r="G282" s="225"/>
      <c r="H282" s="225"/>
      <c r="I282" s="225"/>
      <c r="J282" s="225"/>
      <c r="K282" s="225"/>
      <c r="L282" s="225"/>
      <c r="M282" s="225"/>
      <c r="N282" s="224"/>
      <c r="O282" s="224"/>
      <c r="P282" s="224"/>
      <c r="Q282" s="224"/>
      <c r="R282" s="225"/>
      <c r="S282" s="225"/>
      <c r="T282" s="225"/>
      <c r="U282" s="225"/>
      <c r="V282" s="225"/>
      <c r="W282" s="225"/>
      <c r="X282" s="225"/>
      <c r="Y282" s="225"/>
      <c r="Z282" s="215"/>
      <c r="AA282" s="215"/>
      <c r="AB282" s="215"/>
      <c r="AC282" s="215"/>
      <c r="AD282" s="215"/>
      <c r="AE282" s="215"/>
      <c r="AF282" s="215"/>
      <c r="AG282" s="215" t="s">
        <v>152</v>
      </c>
      <c r="AH282" s="215">
        <v>0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x14ac:dyDescent="0.2">
      <c r="A283" s="232" t="s">
        <v>138</v>
      </c>
      <c r="B283" s="233" t="s">
        <v>100</v>
      </c>
      <c r="C283" s="257" t="s">
        <v>101</v>
      </c>
      <c r="D283" s="234"/>
      <c r="E283" s="235"/>
      <c r="F283" s="236"/>
      <c r="G283" s="236">
        <f>SUMIF(AG284:AG289,"&lt;&gt;NOR",G284:G289)</f>
        <v>0</v>
      </c>
      <c r="H283" s="236"/>
      <c r="I283" s="236">
        <f>SUM(I284:I289)</f>
        <v>0</v>
      </c>
      <c r="J283" s="236"/>
      <c r="K283" s="236">
        <f>SUM(K284:K289)</f>
        <v>0</v>
      </c>
      <c r="L283" s="236"/>
      <c r="M283" s="236">
        <f>SUM(M284:M289)</f>
        <v>0</v>
      </c>
      <c r="N283" s="235"/>
      <c r="O283" s="235">
        <f>SUM(O284:O289)</f>
        <v>0.61</v>
      </c>
      <c r="P283" s="235"/>
      <c r="Q283" s="235">
        <f>SUM(Q284:Q289)</f>
        <v>0</v>
      </c>
      <c r="R283" s="236"/>
      <c r="S283" s="236"/>
      <c r="T283" s="237"/>
      <c r="U283" s="231"/>
      <c r="V283" s="231">
        <f>SUM(V284:V289)</f>
        <v>18.589999999999996</v>
      </c>
      <c r="W283" s="231"/>
      <c r="X283" s="231"/>
      <c r="Y283" s="231"/>
      <c r="AG283" t="s">
        <v>139</v>
      </c>
    </row>
    <row r="284" spans="1:60" ht="33.75" outlineLevel="1" x14ac:dyDescent="0.2">
      <c r="A284" s="239">
        <v>103</v>
      </c>
      <c r="B284" s="240" t="s">
        <v>516</v>
      </c>
      <c r="C284" s="258" t="s">
        <v>517</v>
      </c>
      <c r="D284" s="241" t="s">
        <v>200</v>
      </c>
      <c r="E284" s="242">
        <v>40.5</v>
      </c>
      <c r="F284" s="243"/>
      <c r="G284" s="244">
        <f>ROUND(E284*F284,2)</f>
        <v>0</v>
      </c>
      <c r="H284" s="243"/>
      <c r="I284" s="244">
        <f>ROUND(E284*H284,2)</f>
        <v>0</v>
      </c>
      <c r="J284" s="243"/>
      <c r="K284" s="244">
        <f>ROUND(E284*J284,2)</f>
        <v>0</v>
      </c>
      <c r="L284" s="244">
        <v>21</v>
      </c>
      <c r="M284" s="244">
        <f>G284*(1+L284/100)</f>
        <v>0</v>
      </c>
      <c r="N284" s="242">
        <v>5.0000000000000002E-5</v>
      </c>
      <c r="O284" s="242">
        <f>ROUND(E284*N284,2)</f>
        <v>0</v>
      </c>
      <c r="P284" s="242">
        <v>0</v>
      </c>
      <c r="Q284" s="242">
        <f>ROUND(E284*P284,2)</f>
        <v>0</v>
      </c>
      <c r="R284" s="244" t="s">
        <v>518</v>
      </c>
      <c r="S284" s="244" t="s">
        <v>144</v>
      </c>
      <c r="T284" s="245" t="s">
        <v>145</v>
      </c>
      <c r="U284" s="225">
        <v>6.5000000000000002E-2</v>
      </c>
      <c r="V284" s="225">
        <f>ROUND(E284*U284,2)</f>
        <v>2.63</v>
      </c>
      <c r="W284" s="225"/>
      <c r="X284" s="225" t="s">
        <v>146</v>
      </c>
      <c r="Y284" s="225" t="s">
        <v>147</v>
      </c>
      <c r="Z284" s="215"/>
      <c r="AA284" s="215"/>
      <c r="AB284" s="215"/>
      <c r="AC284" s="215"/>
      <c r="AD284" s="215"/>
      <c r="AE284" s="215"/>
      <c r="AF284" s="215"/>
      <c r="AG284" s="215" t="s">
        <v>148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2" x14ac:dyDescent="0.2">
      <c r="A285" s="222"/>
      <c r="B285" s="223"/>
      <c r="C285" s="260" t="s">
        <v>519</v>
      </c>
      <c r="D285" s="226"/>
      <c r="E285" s="227">
        <v>40.5</v>
      </c>
      <c r="F285" s="225"/>
      <c r="G285" s="225"/>
      <c r="H285" s="225"/>
      <c r="I285" s="225"/>
      <c r="J285" s="225"/>
      <c r="K285" s="225"/>
      <c r="L285" s="225"/>
      <c r="M285" s="225"/>
      <c r="N285" s="224"/>
      <c r="O285" s="224"/>
      <c r="P285" s="224"/>
      <c r="Q285" s="224"/>
      <c r="R285" s="225"/>
      <c r="S285" s="225"/>
      <c r="T285" s="225"/>
      <c r="U285" s="225"/>
      <c r="V285" s="225"/>
      <c r="W285" s="225"/>
      <c r="X285" s="225"/>
      <c r="Y285" s="225"/>
      <c r="Z285" s="215"/>
      <c r="AA285" s="215"/>
      <c r="AB285" s="215"/>
      <c r="AC285" s="215"/>
      <c r="AD285" s="215"/>
      <c r="AE285" s="215"/>
      <c r="AF285" s="215"/>
      <c r="AG285" s="215" t="s">
        <v>152</v>
      </c>
      <c r="AH285" s="215">
        <v>0</v>
      </c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ht="22.5" outlineLevel="1" x14ac:dyDescent="0.2">
      <c r="A286" s="239">
        <v>104</v>
      </c>
      <c r="B286" s="240" t="s">
        <v>520</v>
      </c>
      <c r="C286" s="258" t="s">
        <v>521</v>
      </c>
      <c r="D286" s="241" t="s">
        <v>200</v>
      </c>
      <c r="E286" s="242">
        <v>40.5</v>
      </c>
      <c r="F286" s="243"/>
      <c r="G286" s="244">
        <f>ROUND(E286*F286,2)</f>
        <v>0</v>
      </c>
      <c r="H286" s="243"/>
      <c r="I286" s="244">
        <f>ROUND(E286*H286,2)</f>
        <v>0</v>
      </c>
      <c r="J286" s="243"/>
      <c r="K286" s="244">
        <f>ROUND(E286*J286,2)</f>
        <v>0</v>
      </c>
      <c r="L286" s="244">
        <v>21</v>
      </c>
      <c r="M286" s="244">
        <f>G286*(1+L286/100)</f>
        <v>0</v>
      </c>
      <c r="N286" s="242">
        <v>3.0000000000000001E-3</v>
      </c>
      <c r="O286" s="242">
        <f>ROUND(E286*N286,2)</f>
        <v>0.12</v>
      </c>
      <c r="P286" s="242">
        <v>0</v>
      </c>
      <c r="Q286" s="242">
        <f>ROUND(E286*P286,2)</f>
        <v>0</v>
      </c>
      <c r="R286" s="244" t="s">
        <v>518</v>
      </c>
      <c r="S286" s="244" t="s">
        <v>144</v>
      </c>
      <c r="T286" s="245" t="s">
        <v>145</v>
      </c>
      <c r="U286" s="225">
        <v>0.32200000000000001</v>
      </c>
      <c r="V286" s="225">
        <f>ROUND(E286*U286,2)</f>
        <v>13.04</v>
      </c>
      <c r="W286" s="225"/>
      <c r="X286" s="225" t="s">
        <v>146</v>
      </c>
      <c r="Y286" s="225" t="s">
        <v>147</v>
      </c>
      <c r="Z286" s="215"/>
      <c r="AA286" s="215"/>
      <c r="AB286" s="215"/>
      <c r="AC286" s="215"/>
      <c r="AD286" s="215"/>
      <c r="AE286" s="215"/>
      <c r="AF286" s="215"/>
      <c r="AG286" s="215" t="s">
        <v>148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2" x14ac:dyDescent="0.2">
      <c r="A287" s="222"/>
      <c r="B287" s="223"/>
      <c r="C287" s="260" t="s">
        <v>522</v>
      </c>
      <c r="D287" s="226"/>
      <c r="E287" s="227">
        <v>40.5</v>
      </c>
      <c r="F287" s="225"/>
      <c r="G287" s="225"/>
      <c r="H287" s="225"/>
      <c r="I287" s="225"/>
      <c r="J287" s="225"/>
      <c r="K287" s="225"/>
      <c r="L287" s="225"/>
      <c r="M287" s="225"/>
      <c r="N287" s="224"/>
      <c r="O287" s="224"/>
      <c r="P287" s="224"/>
      <c r="Q287" s="224"/>
      <c r="R287" s="225"/>
      <c r="S287" s="225"/>
      <c r="T287" s="225"/>
      <c r="U287" s="225"/>
      <c r="V287" s="225"/>
      <c r="W287" s="225"/>
      <c r="X287" s="225"/>
      <c r="Y287" s="225"/>
      <c r="Z287" s="215"/>
      <c r="AA287" s="215"/>
      <c r="AB287" s="215"/>
      <c r="AC287" s="215"/>
      <c r="AD287" s="215"/>
      <c r="AE287" s="215"/>
      <c r="AF287" s="215"/>
      <c r="AG287" s="215" t="s">
        <v>152</v>
      </c>
      <c r="AH287" s="215">
        <v>0</v>
      </c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ht="33.75" outlineLevel="1" x14ac:dyDescent="0.2">
      <c r="A288" s="239">
        <v>105</v>
      </c>
      <c r="B288" s="240" t="s">
        <v>523</v>
      </c>
      <c r="C288" s="258" t="s">
        <v>524</v>
      </c>
      <c r="D288" s="241" t="s">
        <v>200</v>
      </c>
      <c r="E288" s="242">
        <v>162</v>
      </c>
      <c r="F288" s="243"/>
      <c r="G288" s="244">
        <f>ROUND(E288*F288,2)</f>
        <v>0</v>
      </c>
      <c r="H288" s="243"/>
      <c r="I288" s="244">
        <f>ROUND(E288*H288,2)</f>
        <v>0</v>
      </c>
      <c r="J288" s="243"/>
      <c r="K288" s="244">
        <f>ROUND(E288*J288,2)</f>
        <v>0</v>
      </c>
      <c r="L288" s="244">
        <v>21</v>
      </c>
      <c r="M288" s="244">
        <f>G288*(1+L288/100)</f>
        <v>0</v>
      </c>
      <c r="N288" s="242">
        <v>3.0000000000000001E-3</v>
      </c>
      <c r="O288" s="242">
        <f>ROUND(E288*N288,2)</f>
        <v>0.49</v>
      </c>
      <c r="P288" s="242">
        <v>0</v>
      </c>
      <c r="Q288" s="242">
        <f>ROUND(E288*P288,2)</f>
        <v>0</v>
      </c>
      <c r="R288" s="244" t="s">
        <v>518</v>
      </c>
      <c r="S288" s="244" t="s">
        <v>144</v>
      </c>
      <c r="T288" s="245" t="s">
        <v>145</v>
      </c>
      <c r="U288" s="225">
        <v>1.7999999999999999E-2</v>
      </c>
      <c r="V288" s="225">
        <f>ROUND(E288*U288,2)</f>
        <v>2.92</v>
      </c>
      <c r="W288" s="225"/>
      <c r="X288" s="225" t="s">
        <v>146</v>
      </c>
      <c r="Y288" s="225" t="s">
        <v>147</v>
      </c>
      <c r="Z288" s="215"/>
      <c r="AA288" s="215"/>
      <c r="AB288" s="215"/>
      <c r="AC288" s="215"/>
      <c r="AD288" s="215"/>
      <c r="AE288" s="215"/>
      <c r="AF288" s="215"/>
      <c r="AG288" s="215" t="s">
        <v>148</v>
      </c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2" x14ac:dyDescent="0.2">
      <c r="A289" s="222"/>
      <c r="B289" s="223"/>
      <c r="C289" s="260" t="s">
        <v>525</v>
      </c>
      <c r="D289" s="226"/>
      <c r="E289" s="227">
        <v>162</v>
      </c>
      <c r="F289" s="225"/>
      <c r="G289" s="225"/>
      <c r="H289" s="225"/>
      <c r="I289" s="225"/>
      <c r="J289" s="225"/>
      <c r="K289" s="225"/>
      <c r="L289" s="225"/>
      <c r="M289" s="225"/>
      <c r="N289" s="224"/>
      <c r="O289" s="224"/>
      <c r="P289" s="224"/>
      <c r="Q289" s="224"/>
      <c r="R289" s="225"/>
      <c r="S289" s="225"/>
      <c r="T289" s="225"/>
      <c r="U289" s="225"/>
      <c r="V289" s="225"/>
      <c r="W289" s="225"/>
      <c r="X289" s="225"/>
      <c r="Y289" s="225"/>
      <c r="Z289" s="215"/>
      <c r="AA289" s="215"/>
      <c r="AB289" s="215"/>
      <c r="AC289" s="215"/>
      <c r="AD289" s="215"/>
      <c r="AE289" s="215"/>
      <c r="AF289" s="215"/>
      <c r="AG289" s="215" t="s">
        <v>152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x14ac:dyDescent="0.2">
      <c r="A290" s="232" t="s">
        <v>138</v>
      </c>
      <c r="B290" s="233" t="s">
        <v>102</v>
      </c>
      <c r="C290" s="257" t="s">
        <v>103</v>
      </c>
      <c r="D290" s="234"/>
      <c r="E290" s="235"/>
      <c r="F290" s="236"/>
      <c r="G290" s="236">
        <f>SUMIF(AG291:AG301,"&lt;&gt;NOR",G291:G301)</f>
        <v>0</v>
      </c>
      <c r="H290" s="236"/>
      <c r="I290" s="236">
        <f>SUM(I291:I301)</f>
        <v>0</v>
      </c>
      <c r="J290" s="236"/>
      <c r="K290" s="236">
        <f>SUM(K291:K301)</f>
        <v>0</v>
      </c>
      <c r="L290" s="236"/>
      <c r="M290" s="236">
        <f>SUM(M291:M301)</f>
        <v>0</v>
      </c>
      <c r="N290" s="235"/>
      <c r="O290" s="235">
        <f>SUM(O291:O301)</f>
        <v>0.15000000000000002</v>
      </c>
      <c r="P290" s="235"/>
      <c r="Q290" s="235">
        <f>SUM(Q291:Q301)</f>
        <v>0</v>
      </c>
      <c r="R290" s="236"/>
      <c r="S290" s="236"/>
      <c r="T290" s="237"/>
      <c r="U290" s="231"/>
      <c r="V290" s="231">
        <f>SUM(V291:V301)</f>
        <v>48.52</v>
      </c>
      <c r="W290" s="231"/>
      <c r="X290" s="231"/>
      <c r="Y290" s="231"/>
      <c r="AG290" t="s">
        <v>139</v>
      </c>
    </row>
    <row r="291" spans="1:60" outlineLevel="1" x14ac:dyDescent="0.2">
      <c r="A291" s="239">
        <v>106</v>
      </c>
      <c r="B291" s="240" t="s">
        <v>526</v>
      </c>
      <c r="C291" s="258" t="s">
        <v>527</v>
      </c>
      <c r="D291" s="241" t="s">
        <v>200</v>
      </c>
      <c r="E291" s="242">
        <v>330</v>
      </c>
      <c r="F291" s="243"/>
      <c r="G291" s="244">
        <f>ROUND(E291*F291,2)</f>
        <v>0</v>
      </c>
      <c r="H291" s="243"/>
      <c r="I291" s="244">
        <f>ROUND(E291*H291,2)</f>
        <v>0</v>
      </c>
      <c r="J291" s="243"/>
      <c r="K291" s="244">
        <f>ROUND(E291*J291,2)</f>
        <v>0</v>
      </c>
      <c r="L291" s="244">
        <v>21</v>
      </c>
      <c r="M291" s="244">
        <f>G291*(1+L291/100)</f>
        <v>0</v>
      </c>
      <c r="N291" s="242">
        <v>2.0000000000000001E-4</v>
      </c>
      <c r="O291" s="242">
        <f>ROUND(E291*N291,2)</f>
        <v>7.0000000000000007E-2</v>
      </c>
      <c r="P291" s="242">
        <v>0</v>
      </c>
      <c r="Q291" s="242">
        <f>ROUND(E291*P291,2)</f>
        <v>0</v>
      </c>
      <c r="R291" s="244" t="s">
        <v>528</v>
      </c>
      <c r="S291" s="244" t="s">
        <v>144</v>
      </c>
      <c r="T291" s="245" t="s">
        <v>145</v>
      </c>
      <c r="U291" s="225">
        <v>3.2480000000000002E-2</v>
      </c>
      <c r="V291" s="225">
        <f>ROUND(E291*U291,2)</f>
        <v>10.72</v>
      </c>
      <c r="W291" s="225"/>
      <c r="X291" s="225" t="s">
        <v>146</v>
      </c>
      <c r="Y291" s="225" t="s">
        <v>147</v>
      </c>
      <c r="Z291" s="215"/>
      <c r="AA291" s="215"/>
      <c r="AB291" s="215"/>
      <c r="AC291" s="215"/>
      <c r="AD291" s="215"/>
      <c r="AE291" s="215"/>
      <c r="AF291" s="215"/>
      <c r="AG291" s="215" t="s">
        <v>148</v>
      </c>
      <c r="AH291" s="215"/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2" x14ac:dyDescent="0.2">
      <c r="A292" s="222"/>
      <c r="B292" s="223"/>
      <c r="C292" s="260" t="s">
        <v>529</v>
      </c>
      <c r="D292" s="226"/>
      <c r="E292" s="227">
        <v>330</v>
      </c>
      <c r="F292" s="225"/>
      <c r="G292" s="225"/>
      <c r="H292" s="225"/>
      <c r="I292" s="225"/>
      <c r="J292" s="225"/>
      <c r="K292" s="225"/>
      <c r="L292" s="225"/>
      <c r="M292" s="225"/>
      <c r="N292" s="224"/>
      <c r="O292" s="224"/>
      <c r="P292" s="224"/>
      <c r="Q292" s="224"/>
      <c r="R292" s="225"/>
      <c r="S292" s="225"/>
      <c r="T292" s="225"/>
      <c r="U292" s="225"/>
      <c r="V292" s="225"/>
      <c r="W292" s="225"/>
      <c r="X292" s="225"/>
      <c r="Y292" s="225"/>
      <c r="Z292" s="215"/>
      <c r="AA292" s="215"/>
      <c r="AB292" s="215"/>
      <c r="AC292" s="215"/>
      <c r="AD292" s="215"/>
      <c r="AE292" s="215"/>
      <c r="AF292" s="215"/>
      <c r="AG292" s="215" t="s">
        <v>152</v>
      </c>
      <c r="AH292" s="215">
        <v>5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ht="22.5" outlineLevel="1" x14ac:dyDescent="0.2">
      <c r="A293" s="239">
        <v>107</v>
      </c>
      <c r="B293" s="240" t="s">
        <v>530</v>
      </c>
      <c r="C293" s="258" t="s">
        <v>531</v>
      </c>
      <c r="D293" s="241" t="s">
        <v>200</v>
      </c>
      <c r="E293" s="242">
        <v>330</v>
      </c>
      <c r="F293" s="243"/>
      <c r="G293" s="244">
        <f>ROUND(E293*F293,2)</f>
        <v>0</v>
      </c>
      <c r="H293" s="243"/>
      <c r="I293" s="244">
        <f>ROUND(E293*H293,2)</f>
        <v>0</v>
      </c>
      <c r="J293" s="243"/>
      <c r="K293" s="244">
        <f>ROUND(E293*J293,2)</f>
        <v>0</v>
      </c>
      <c r="L293" s="244">
        <v>21</v>
      </c>
      <c r="M293" s="244">
        <f>G293*(1+L293/100)</f>
        <v>0</v>
      </c>
      <c r="N293" s="242">
        <v>2.2000000000000001E-4</v>
      </c>
      <c r="O293" s="242">
        <f>ROUND(E293*N293,2)</f>
        <v>7.0000000000000007E-2</v>
      </c>
      <c r="P293" s="242">
        <v>0</v>
      </c>
      <c r="Q293" s="242">
        <f>ROUND(E293*P293,2)</f>
        <v>0</v>
      </c>
      <c r="R293" s="244" t="s">
        <v>528</v>
      </c>
      <c r="S293" s="244" t="s">
        <v>144</v>
      </c>
      <c r="T293" s="245" t="s">
        <v>145</v>
      </c>
      <c r="U293" s="225">
        <v>0.10191</v>
      </c>
      <c r="V293" s="225">
        <f>ROUND(E293*U293,2)</f>
        <v>33.630000000000003</v>
      </c>
      <c r="W293" s="225"/>
      <c r="X293" s="225" t="s">
        <v>146</v>
      </c>
      <c r="Y293" s="225" t="s">
        <v>147</v>
      </c>
      <c r="Z293" s="215"/>
      <c r="AA293" s="215"/>
      <c r="AB293" s="215"/>
      <c r="AC293" s="215"/>
      <c r="AD293" s="215"/>
      <c r="AE293" s="215"/>
      <c r="AF293" s="215"/>
      <c r="AG293" s="215" t="s">
        <v>148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2" x14ac:dyDescent="0.2">
      <c r="A294" s="222"/>
      <c r="B294" s="223"/>
      <c r="C294" s="260" t="s">
        <v>532</v>
      </c>
      <c r="D294" s="226"/>
      <c r="E294" s="227"/>
      <c r="F294" s="225"/>
      <c r="G294" s="225"/>
      <c r="H294" s="225"/>
      <c r="I294" s="225"/>
      <c r="J294" s="225"/>
      <c r="K294" s="225"/>
      <c r="L294" s="225"/>
      <c r="M294" s="225"/>
      <c r="N294" s="224"/>
      <c r="O294" s="224"/>
      <c r="P294" s="224"/>
      <c r="Q294" s="224"/>
      <c r="R294" s="225"/>
      <c r="S294" s="225"/>
      <c r="T294" s="225"/>
      <c r="U294" s="225"/>
      <c r="V294" s="225"/>
      <c r="W294" s="225"/>
      <c r="X294" s="225"/>
      <c r="Y294" s="225"/>
      <c r="Z294" s="215"/>
      <c r="AA294" s="215"/>
      <c r="AB294" s="215"/>
      <c r="AC294" s="215"/>
      <c r="AD294" s="215"/>
      <c r="AE294" s="215"/>
      <c r="AF294" s="215"/>
      <c r="AG294" s="215" t="s">
        <v>152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3" x14ac:dyDescent="0.2">
      <c r="A295" s="222"/>
      <c r="B295" s="223"/>
      <c r="C295" s="260" t="s">
        <v>533</v>
      </c>
      <c r="D295" s="226"/>
      <c r="E295" s="227">
        <v>225</v>
      </c>
      <c r="F295" s="225"/>
      <c r="G295" s="225"/>
      <c r="H295" s="225"/>
      <c r="I295" s="225"/>
      <c r="J295" s="225"/>
      <c r="K295" s="225"/>
      <c r="L295" s="225"/>
      <c r="M295" s="225"/>
      <c r="N295" s="224"/>
      <c r="O295" s="224"/>
      <c r="P295" s="224"/>
      <c r="Q295" s="224"/>
      <c r="R295" s="225"/>
      <c r="S295" s="225"/>
      <c r="T295" s="225"/>
      <c r="U295" s="225"/>
      <c r="V295" s="225"/>
      <c r="W295" s="225"/>
      <c r="X295" s="225"/>
      <c r="Y295" s="225"/>
      <c r="Z295" s="215"/>
      <c r="AA295" s="215"/>
      <c r="AB295" s="215"/>
      <c r="AC295" s="215"/>
      <c r="AD295" s="215"/>
      <c r="AE295" s="215"/>
      <c r="AF295" s="215"/>
      <c r="AG295" s="215" t="s">
        <v>152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3" x14ac:dyDescent="0.2">
      <c r="A296" s="222"/>
      <c r="B296" s="223"/>
      <c r="C296" s="260" t="s">
        <v>534</v>
      </c>
      <c r="D296" s="226"/>
      <c r="E296" s="227">
        <v>90</v>
      </c>
      <c r="F296" s="225"/>
      <c r="G296" s="225"/>
      <c r="H296" s="225"/>
      <c r="I296" s="225"/>
      <c r="J296" s="225"/>
      <c r="K296" s="225"/>
      <c r="L296" s="225"/>
      <c r="M296" s="225"/>
      <c r="N296" s="224"/>
      <c r="O296" s="224"/>
      <c r="P296" s="224"/>
      <c r="Q296" s="224"/>
      <c r="R296" s="225"/>
      <c r="S296" s="225"/>
      <c r="T296" s="225"/>
      <c r="U296" s="225"/>
      <c r="V296" s="225"/>
      <c r="W296" s="225"/>
      <c r="X296" s="225"/>
      <c r="Y296" s="225"/>
      <c r="Z296" s="215"/>
      <c r="AA296" s="215"/>
      <c r="AB296" s="215"/>
      <c r="AC296" s="215"/>
      <c r="AD296" s="215"/>
      <c r="AE296" s="215"/>
      <c r="AF296" s="215"/>
      <c r="AG296" s="215" t="s">
        <v>152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3" x14ac:dyDescent="0.2">
      <c r="A297" s="222"/>
      <c r="B297" s="223"/>
      <c r="C297" s="260" t="s">
        <v>535</v>
      </c>
      <c r="D297" s="226"/>
      <c r="E297" s="227">
        <v>15</v>
      </c>
      <c r="F297" s="225"/>
      <c r="G297" s="225"/>
      <c r="H297" s="225"/>
      <c r="I297" s="225"/>
      <c r="J297" s="225"/>
      <c r="K297" s="225"/>
      <c r="L297" s="225"/>
      <c r="M297" s="225"/>
      <c r="N297" s="224"/>
      <c r="O297" s="224"/>
      <c r="P297" s="224"/>
      <c r="Q297" s="224"/>
      <c r="R297" s="225"/>
      <c r="S297" s="225"/>
      <c r="T297" s="225"/>
      <c r="U297" s="225"/>
      <c r="V297" s="225"/>
      <c r="W297" s="225"/>
      <c r="X297" s="225"/>
      <c r="Y297" s="225"/>
      <c r="Z297" s="215"/>
      <c r="AA297" s="215"/>
      <c r="AB297" s="215"/>
      <c r="AC297" s="215"/>
      <c r="AD297" s="215"/>
      <c r="AE297" s="215"/>
      <c r="AF297" s="215"/>
      <c r="AG297" s="215" t="s">
        <v>152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1" x14ac:dyDescent="0.2">
      <c r="A298" s="239">
        <v>108</v>
      </c>
      <c r="B298" s="240" t="s">
        <v>536</v>
      </c>
      <c r="C298" s="258" t="s">
        <v>537</v>
      </c>
      <c r="D298" s="241" t="s">
        <v>200</v>
      </c>
      <c r="E298" s="242">
        <v>138.846</v>
      </c>
      <c r="F298" s="243"/>
      <c r="G298" s="244">
        <f>ROUND(E298*F298,2)</f>
        <v>0</v>
      </c>
      <c r="H298" s="243"/>
      <c r="I298" s="244">
        <f>ROUND(E298*H298,2)</f>
        <v>0</v>
      </c>
      <c r="J298" s="243"/>
      <c r="K298" s="244">
        <f>ROUND(E298*J298,2)</f>
        <v>0</v>
      </c>
      <c r="L298" s="244">
        <v>21</v>
      </c>
      <c r="M298" s="244">
        <f>G298*(1+L298/100)</f>
        <v>0</v>
      </c>
      <c r="N298" s="242">
        <v>8.0000000000000007E-5</v>
      </c>
      <c r="O298" s="242">
        <f>ROUND(E298*N298,2)</f>
        <v>0.01</v>
      </c>
      <c r="P298" s="242">
        <v>0</v>
      </c>
      <c r="Q298" s="242">
        <f>ROUND(E298*P298,2)</f>
        <v>0</v>
      </c>
      <c r="R298" s="244"/>
      <c r="S298" s="244" t="s">
        <v>394</v>
      </c>
      <c r="T298" s="245" t="s">
        <v>216</v>
      </c>
      <c r="U298" s="225">
        <v>0.03</v>
      </c>
      <c r="V298" s="225">
        <f>ROUND(E298*U298,2)</f>
        <v>4.17</v>
      </c>
      <c r="W298" s="225"/>
      <c r="X298" s="225" t="s">
        <v>146</v>
      </c>
      <c r="Y298" s="225" t="s">
        <v>147</v>
      </c>
      <c r="Z298" s="215"/>
      <c r="AA298" s="215"/>
      <c r="AB298" s="215"/>
      <c r="AC298" s="215"/>
      <c r="AD298" s="215"/>
      <c r="AE298" s="215"/>
      <c r="AF298" s="215"/>
      <c r="AG298" s="215" t="s">
        <v>148</v>
      </c>
      <c r="AH298" s="215"/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2" x14ac:dyDescent="0.2">
      <c r="A299" s="222"/>
      <c r="B299" s="223"/>
      <c r="C299" s="262" t="s">
        <v>538</v>
      </c>
      <c r="D299" s="249"/>
      <c r="E299" s="249"/>
      <c r="F299" s="249"/>
      <c r="G299" s="249"/>
      <c r="H299" s="225"/>
      <c r="I299" s="225"/>
      <c r="J299" s="225"/>
      <c r="K299" s="225"/>
      <c r="L299" s="225"/>
      <c r="M299" s="225"/>
      <c r="N299" s="224"/>
      <c r="O299" s="224"/>
      <c r="P299" s="224"/>
      <c r="Q299" s="224"/>
      <c r="R299" s="225"/>
      <c r="S299" s="225"/>
      <c r="T299" s="225"/>
      <c r="U299" s="225"/>
      <c r="V299" s="225"/>
      <c r="W299" s="225"/>
      <c r="X299" s="225"/>
      <c r="Y299" s="225"/>
      <c r="Z299" s="215"/>
      <c r="AA299" s="215"/>
      <c r="AB299" s="215"/>
      <c r="AC299" s="215"/>
      <c r="AD299" s="215"/>
      <c r="AE299" s="215"/>
      <c r="AF299" s="215"/>
      <c r="AG299" s="215" t="s">
        <v>172</v>
      </c>
      <c r="AH299" s="215"/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3" x14ac:dyDescent="0.2">
      <c r="A300" s="222"/>
      <c r="B300" s="223"/>
      <c r="C300" s="261" t="s">
        <v>539</v>
      </c>
      <c r="D300" s="248"/>
      <c r="E300" s="248"/>
      <c r="F300" s="248"/>
      <c r="G300" s="248"/>
      <c r="H300" s="225"/>
      <c r="I300" s="225"/>
      <c r="J300" s="225"/>
      <c r="K300" s="225"/>
      <c r="L300" s="225"/>
      <c r="M300" s="225"/>
      <c r="N300" s="224"/>
      <c r="O300" s="224"/>
      <c r="P300" s="224"/>
      <c r="Q300" s="224"/>
      <c r="R300" s="225"/>
      <c r="S300" s="225"/>
      <c r="T300" s="225"/>
      <c r="U300" s="225"/>
      <c r="V300" s="225"/>
      <c r="W300" s="225"/>
      <c r="X300" s="225"/>
      <c r="Y300" s="225"/>
      <c r="Z300" s="215"/>
      <c r="AA300" s="215"/>
      <c r="AB300" s="215"/>
      <c r="AC300" s="215"/>
      <c r="AD300" s="215"/>
      <c r="AE300" s="215"/>
      <c r="AF300" s="215"/>
      <c r="AG300" s="215" t="s">
        <v>172</v>
      </c>
      <c r="AH300" s="215"/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2" x14ac:dyDescent="0.2">
      <c r="A301" s="222"/>
      <c r="B301" s="223"/>
      <c r="C301" s="260" t="s">
        <v>540</v>
      </c>
      <c r="D301" s="226"/>
      <c r="E301" s="227">
        <v>138.846</v>
      </c>
      <c r="F301" s="225"/>
      <c r="G301" s="225"/>
      <c r="H301" s="225"/>
      <c r="I301" s="225"/>
      <c r="J301" s="225"/>
      <c r="K301" s="225"/>
      <c r="L301" s="225"/>
      <c r="M301" s="225"/>
      <c r="N301" s="224"/>
      <c r="O301" s="224"/>
      <c r="P301" s="224"/>
      <c r="Q301" s="224"/>
      <c r="R301" s="225"/>
      <c r="S301" s="225"/>
      <c r="T301" s="225"/>
      <c r="U301" s="225"/>
      <c r="V301" s="225"/>
      <c r="W301" s="225"/>
      <c r="X301" s="225"/>
      <c r="Y301" s="225"/>
      <c r="Z301" s="215"/>
      <c r="AA301" s="215"/>
      <c r="AB301" s="215"/>
      <c r="AC301" s="215"/>
      <c r="AD301" s="215"/>
      <c r="AE301" s="215"/>
      <c r="AF301" s="215"/>
      <c r="AG301" s="215" t="s">
        <v>152</v>
      </c>
      <c r="AH301" s="215">
        <v>5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x14ac:dyDescent="0.2">
      <c r="A302" s="232" t="s">
        <v>138</v>
      </c>
      <c r="B302" s="233" t="s">
        <v>106</v>
      </c>
      <c r="C302" s="257" t="s">
        <v>107</v>
      </c>
      <c r="D302" s="234"/>
      <c r="E302" s="235"/>
      <c r="F302" s="236"/>
      <c r="G302" s="236">
        <f>SUMIF(AG303:AG309,"&lt;&gt;NOR",G303:G309)</f>
        <v>0</v>
      </c>
      <c r="H302" s="236"/>
      <c r="I302" s="236">
        <f>SUM(I303:I309)</f>
        <v>0</v>
      </c>
      <c r="J302" s="236"/>
      <c r="K302" s="236">
        <f>SUM(K303:K309)</f>
        <v>0</v>
      </c>
      <c r="L302" s="236"/>
      <c r="M302" s="236">
        <f>SUM(M303:M309)</f>
        <v>0</v>
      </c>
      <c r="N302" s="235"/>
      <c r="O302" s="235">
        <f>SUM(O303:O309)</f>
        <v>0</v>
      </c>
      <c r="P302" s="235"/>
      <c r="Q302" s="235">
        <f>SUM(Q303:Q309)</f>
        <v>0</v>
      </c>
      <c r="R302" s="236"/>
      <c r="S302" s="236"/>
      <c r="T302" s="237"/>
      <c r="U302" s="231"/>
      <c r="V302" s="231">
        <f>SUM(V303:V309)</f>
        <v>224.34</v>
      </c>
      <c r="W302" s="231"/>
      <c r="X302" s="231"/>
      <c r="Y302" s="231"/>
      <c r="AG302" t="s">
        <v>139</v>
      </c>
    </row>
    <row r="303" spans="1:60" ht="22.5" outlineLevel="1" x14ac:dyDescent="0.2">
      <c r="A303" s="250">
        <v>109</v>
      </c>
      <c r="B303" s="251" t="s">
        <v>541</v>
      </c>
      <c r="C303" s="263" t="s">
        <v>542</v>
      </c>
      <c r="D303" s="252" t="s">
        <v>177</v>
      </c>
      <c r="E303" s="253">
        <v>49.796959999999999</v>
      </c>
      <c r="F303" s="254"/>
      <c r="G303" s="255">
        <f>ROUND(E303*F303,2)</f>
        <v>0</v>
      </c>
      <c r="H303" s="254"/>
      <c r="I303" s="255">
        <f>ROUND(E303*H303,2)</f>
        <v>0</v>
      </c>
      <c r="J303" s="254"/>
      <c r="K303" s="255">
        <f>ROUND(E303*J303,2)</f>
        <v>0</v>
      </c>
      <c r="L303" s="255">
        <v>21</v>
      </c>
      <c r="M303" s="255">
        <f>G303*(1+L303/100)</f>
        <v>0</v>
      </c>
      <c r="N303" s="253">
        <v>0</v>
      </c>
      <c r="O303" s="253">
        <f>ROUND(E303*N303,2)</f>
        <v>0</v>
      </c>
      <c r="P303" s="253">
        <v>0</v>
      </c>
      <c r="Q303" s="253">
        <f>ROUND(E303*P303,2)</f>
        <v>0</v>
      </c>
      <c r="R303" s="255" t="s">
        <v>344</v>
      </c>
      <c r="S303" s="255" t="s">
        <v>144</v>
      </c>
      <c r="T303" s="256" t="s">
        <v>145</v>
      </c>
      <c r="U303" s="225">
        <v>2.0089999999999999</v>
      </c>
      <c r="V303" s="225">
        <f>ROUND(E303*U303,2)</f>
        <v>100.04</v>
      </c>
      <c r="W303" s="225"/>
      <c r="X303" s="225" t="s">
        <v>146</v>
      </c>
      <c r="Y303" s="225" t="s">
        <v>147</v>
      </c>
      <c r="Z303" s="215"/>
      <c r="AA303" s="215"/>
      <c r="AB303" s="215"/>
      <c r="AC303" s="215"/>
      <c r="AD303" s="215"/>
      <c r="AE303" s="215"/>
      <c r="AF303" s="215"/>
      <c r="AG303" s="215" t="s">
        <v>148</v>
      </c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ht="22.5" outlineLevel="1" x14ac:dyDescent="0.2">
      <c r="A304" s="250">
        <v>110</v>
      </c>
      <c r="B304" s="251" t="s">
        <v>543</v>
      </c>
      <c r="C304" s="263" t="s">
        <v>544</v>
      </c>
      <c r="D304" s="252" t="s">
        <v>177</v>
      </c>
      <c r="E304" s="253">
        <v>49.796959999999999</v>
      </c>
      <c r="F304" s="254"/>
      <c r="G304" s="255">
        <f>ROUND(E304*F304,2)</f>
        <v>0</v>
      </c>
      <c r="H304" s="254"/>
      <c r="I304" s="255">
        <f>ROUND(E304*H304,2)</f>
        <v>0</v>
      </c>
      <c r="J304" s="254"/>
      <c r="K304" s="255">
        <f>ROUND(E304*J304,2)</f>
        <v>0</v>
      </c>
      <c r="L304" s="255">
        <v>21</v>
      </c>
      <c r="M304" s="255">
        <f>G304*(1+L304/100)</f>
        <v>0</v>
      </c>
      <c r="N304" s="253">
        <v>0</v>
      </c>
      <c r="O304" s="253">
        <f>ROUND(E304*N304,2)</f>
        <v>0</v>
      </c>
      <c r="P304" s="253">
        <v>0</v>
      </c>
      <c r="Q304" s="253">
        <f>ROUND(E304*P304,2)</f>
        <v>0</v>
      </c>
      <c r="R304" s="255" t="s">
        <v>344</v>
      </c>
      <c r="S304" s="255" t="s">
        <v>144</v>
      </c>
      <c r="T304" s="256" t="s">
        <v>145</v>
      </c>
      <c r="U304" s="225">
        <v>0.95899999999999996</v>
      </c>
      <c r="V304" s="225">
        <f>ROUND(E304*U304,2)</f>
        <v>47.76</v>
      </c>
      <c r="W304" s="225"/>
      <c r="X304" s="225" t="s">
        <v>146</v>
      </c>
      <c r="Y304" s="225" t="s">
        <v>147</v>
      </c>
      <c r="Z304" s="215"/>
      <c r="AA304" s="215"/>
      <c r="AB304" s="215"/>
      <c r="AC304" s="215"/>
      <c r="AD304" s="215"/>
      <c r="AE304" s="215"/>
      <c r="AF304" s="215"/>
      <c r="AG304" s="215" t="s">
        <v>148</v>
      </c>
      <c r="AH304" s="215"/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1" x14ac:dyDescent="0.2">
      <c r="A305" s="250">
        <v>111</v>
      </c>
      <c r="B305" s="251" t="s">
        <v>545</v>
      </c>
      <c r="C305" s="263" t="s">
        <v>546</v>
      </c>
      <c r="D305" s="252" t="s">
        <v>177</v>
      </c>
      <c r="E305" s="253">
        <v>49.796959999999999</v>
      </c>
      <c r="F305" s="254"/>
      <c r="G305" s="255">
        <f>ROUND(E305*F305,2)</f>
        <v>0</v>
      </c>
      <c r="H305" s="254"/>
      <c r="I305" s="255">
        <f>ROUND(E305*H305,2)</f>
        <v>0</v>
      </c>
      <c r="J305" s="254"/>
      <c r="K305" s="255">
        <f>ROUND(E305*J305,2)</f>
        <v>0</v>
      </c>
      <c r="L305" s="255">
        <v>21</v>
      </c>
      <c r="M305" s="255">
        <f>G305*(1+L305/100)</f>
        <v>0</v>
      </c>
      <c r="N305" s="253">
        <v>0</v>
      </c>
      <c r="O305" s="253">
        <f>ROUND(E305*N305,2)</f>
        <v>0</v>
      </c>
      <c r="P305" s="253">
        <v>0</v>
      </c>
      <c r="Q305" s="253">
        <f>ROUND(E305*P305,2)</f>
        <v>0</v>
      </c>
      <c r="R305" s="255" t="s">
        <v>344</v>
      </c>
      <c r="S305" s="255" t="s">
        <v>144</v>
      </c>
      <c r="T305" s="256" t="s">
        <v>145</v>
      </c>
      <c r="U305" s="225">
        <v>0.49</v>
      </c>
      <c r="V305" s="225">
        <f>ROUND(E305*U305,2)</f>
        <v>24.4</v>
      </c>
      <c r="W305" s="225"/>
      <c r="X305" s="225" t="s">
        <v>146</v>
      </c>
      <c r="Y305" s="225" t="s">
        <v>147</v>
      </c>
      <c r="Z305" s="215"/>
      <c r="AA305" s="215"/>
      <c r="AB305" s="215"/>
      <c r="AC305" s="215"/>
      <c r="AD305" s="215"/>
      <c r="AE305" s="215"/>
      <c r="AF305" s="215"/>
      <c r="AG305" s="215" t="s">
        <v>148</v>
      </c>
      <c r="AH305" s="215"/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1" x14ac:dyDescent="0.2">
      <c r="A306" s="250">
        <v>112</v>
      </c>
      <c r="B306" s="251" t="s">
        <v>547</v>
      </c>
      <c r="C306" s="263" t="s">
        <v>548</v>
      </c>
      <c r="D306" s="252" t="s">
        <v>177</v>
      </c>
      <c r="E306" s="253">
        <v>49.796959999999999</v>
      </c>
      <c r="F306" s="254"/>
      <c r="G306" s="255">
        <f>ROUND(E306*F306,2)</f>
        <v>0</v>
      </c>
      <c r="H306" s="254"/>
      <c r="I306" s="255">
        <f>ROUND(E306*H306,2)</f>
        <v>0</v>
      </c>
      <c r="J306" s="254"/>
      <c r="K306" s="255">
        <f>ROUND(E306*J306,2)</f>
        <v>0</v>
      </c>
      <c r="L306" s="255">
        <v>21</v>
      </c>
      <c r="M306" s="255">
        <f>G306*(1+L306/100)</f>
        <v>0</v>
      </c>
      <c r="N306" s="253">
        <v>0</v>
      </c>
      <c r="O306" s="253">
        <f>ROUND(E306*N306,2)</f>
        <v>0</v>
      </c>
      <c r="P306" s="253">
        <v>0</v>
      </c>
      <c r="Q306" s="253">
        <f>ROUND(E306*P306,2)</f>
        <v>0</v>
      </c>
      <c r="R306" s="255" t="s">
        <v>344</v>
      </c>
      <c r="S306" s="255" t="s">
        <v>144</v>
      </c>
      <c r="T306" s="256" t="s">
        <v>145</v>
      </c>
      <c r="U306" s="225">
        <v>0</v>
      </c>
      <c r="V306" s="225">
        <f>ROUND(E306*U306,2)</f>
        <v>0</v>
      </c>
      <c r="W306" s="225"/>
      <c r="X306" s="225" t="s">
        <v>146</v>
      </c>
      <c r="Y306" s="225" t="s">
        <v>147</v>
      </c>
      <c r="Z306" s="215"/>
      <c r="AA306" s="215"/>
      <c r="AB306" s="215"/>
      <c r="AC306" s="215"/>
      <c r="AD306" s="215"/>
      <c r="AE306" s="215"/>
      <c r="AF306" s="215"/>
      <c r="AG306" s="215" t="s">
        <v>148</v>
      </c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1" x14ac:dyDescent="0.2">
      <c r="A307" s="250">
        <v>113</v>
      </c>
      <c r="B307" s="251" t="s">
        <v>549</v>
      </c>
      <c r="C307" s="263" t="s">
        <v>550</v>
      </c>
      <c r="D307" s="252" t="s">
        <v>177</v>
      </c>
      <c r="E307" s="253">
        <v>49.796959999999999</v>
      </c>
      <c r="F307" s="254"/>
      <c r="G307" s="255">
        <f>ROUND(E307*F307,2)</f>
        <v>0</v>
      </c>
      <c r="H307" s="254"/>
      <c r="I307" s="255">
        <f>ROUND(E307*H307,2)</f>
        <v>0</v>
      </c>
      <c r="J307" s="254"/>
      <c r="K307" s="255">
        <f>ROUND(E307*J307,2)</f>
        <v>0</v>
      </c>
      <c r="L307" s="255">
        <v>21</v>
      </c>
      <c r="M307" s="255">
        <f>G307*(1+L307/100)</f>
        <v>0</v>
      </c>
      <c r="N307" s="253">
        <v>0</v>
      </c>
      <c r="O307" s="253">
        <f>ROUND(E307*N307,2)</f>
        <v>0</v>
      </c>
      <c r="P307" s="253">
        <v>0</v>
      </c>
      <c r="Q307" s="253">
        <f>ROUND(E307*P307,2)</f>
        <v>0</v>
      </c>
      <c r="R307" s="255" t="s">
        <v>344</v>
      </c>
      <c r="S307" s="255" t="s">
        <v>144</v>
      </c>
      <c r="T307" s="256" t="s">
        <v>145</v>
      </c>
      <c r="U307" s="225">
        <v>0.94199999999999995</v>
      </c>
      <c r="V307" s="225">
        <f>ROUND(E307*U307,2)</f>
        <v>46.91</v>
      </c>
      <c r="W307" s="225"/>
      <c r="X307" s="225" t="s">
        <v>146</v>
      </c>
      <c r="Y307" s="225" t="s">
        <v>147</v>
      </c>
      <c r="Z307" s="215"/>
      <c r="AA307" s="215"/>
      <c r="AB307" s="215"/>
      <c r="AC307" s="215"/>
      <c r="AD307" s="215"/>
      <c r="AE307" s="215"/>
      <c r="AF307" s="215"/>
      <c r="AG307" s="215" t="s">
        <v>148</v>
      </c>
      <c r="AH307" s="215"/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ht="22.5" outlineLevel="1" x14ac:dyDescent="0.2">
      <c r="A308" s="250">
        <v>114</v>
      </c>
      <c r="B308" s="251" t="s">
        <v>551</v>
      </c>
      <c r="C308" s="263" t="s">
        <v>552</v>
      </c>
      <c r="D308" s="252" t="s">
        <v>177</v>
      </c>
      <c r="E308" s="253">
        <v>49.796959999999999</v>
      </c>
      <c r="F308" s="254"/>
      <c r="G308" s="255">
        <f>ROUND(E308*F308,2)</f>
        <v>0</v>
      </c>
      <c r="H308" s="254"/>
      <c r="I308" s="255">
        <f>ROUND(E308*H308,2)</f>
        <v>0</v>
      </c>
      <c r="J308" s="254"/>
      <c r="K308" s="255">
        <f>ROUND(E308*J308,2)</f>
        <v>0</v>
      </c>
      <c r="L308" s="255">
        <v>21</v>
      </c>
      <c r="M308" s="255">
        <f>G308*(1+L308/100)</f>
        <v>0</v>
      </c>
      <c r="N308" s="253">
        <v>0</v>
      </c>
      <c r="O308" s="253">
        <f>ROUND(E308*N308,2)</f>
        <v>0</v>
      </c>
      <c r="P308" s="253">
        <v>0</v>
      </c>
      <c r="Q308" s="253">
        <f>ROUND(E308*P308,2)</f>
        <v>0</v>
      </c>
      <c r="R308" s="255" t="s">
        <v>344</v>
      </c>
      <c r="S308" s="255" t="s">
        <v>144</v>
      </c>
      <c r="T308" s="256" t="s">
        <v>145</v>
      </c>
      <c r="U308" s="225">
        <v>0.105</v>
      </c>
      <c r="V308" s="225">
        <f>ROUND(E308*U308,2)</f>
        <v>5.23</v>
      </c>
      <c r="W308" s="225"/>
      <c r="X308" s="225" t="s">
        <v>146</v>
      </c>
      <c r="Y308" s="225" t="s">
        <v>147</v>
      </c>
      <c r="Z308" s="215"/>
      <c r="AA308" s="215"/>
      <c r="AB308" s="215"/>
      <c r="AC308" s="215"/>
      <c r="AD308" s="215"/>
      <c r="AE308" s="215"/>
      <c r="AF308" s="215"/>
      <c r="AG308" s="215" t="s">
        <v>148</v>
      </c>
      <c r="AH308" s="215"/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1" x14ac:dyDescent="0.2">
      <c r="A309" s="239">
        <v>115</v>
      </c>
      <c r="B309" s="240" t="s">
        <v>553</v>
      </c>
      <c r="C309" s="258" t="s">
        <v>554</v>
      </c>
      <c r="D309" s="241" t="s">
        <v>177</v>
      </c>
      <c r="E309" s="242">
        <v>49.796959999999999</v>
      </c>
      <c r="F309" s="243"/>
      <c r="G309" s="244">
        <f>ROUND(E309*F309,2)</f>
        <v>0</v>
      </c>
      <c r="H309" s="243"/>
      <c r="I309" s="244">
        <f>ROUND(E309*H309,2)</f>
        <v>0</v>
      </c>
      <c r="J309" s="243"/>
      <c r="K309" s="244">
        <f>ROUND(E309*J309,2)</f>
        <v>0</v>
      </c>
      <c r="L309" s="244">
        <v>21</v>
      </c>
      <c r="M309" s="244">
        <f>G309*(1+L309/100)</f>
        <v>0</v>
      </c>
      <c r="N309" s="242">
        <v>0</v>
      </c>
      <c r="O309" s="242">
        <f>ROUND(E309*N309,2)</f>
        <v>0</v>
      </c>
      <c r="P309" s="242">
        <v>0</v>
      </c>
      <c r="Q309" s="242">
        <f>ROUND(E309*P309,2)</f>
        <v>0</v>
      </c>
      <c r="R309" s="244" t="s">
        <v>344</v>
      </c>
      <c r="S309" s="244" t="s">
        <v>555</v>
      </c>
      <c r="T309" s="245" t="s">
        <v>555</v>
      </c>
      <c r="U309" s="225">
        <v>0</v>
      </c>
      <c r="V309" s="225">
        <f>ROUND(E309*U309,2)</f>
        <v>0</v>
      </c>
      <c r="W309" s="225"/>
      <c r="X309" s="225" t="s">
        <v>146</v>
      </c>
      <c r="Y309" s="225" t="s">
        <v>147</v>
      </c>
      <c r="Z309" s="215"/>
      <c r="AA309" s="215"/>
      <c r="AB309" s="215"/>
      <c r="AC309" s="215"/>
      <c r="AD309" s="215"/>
      <c r="AE309" s="215"/>
      <c r="AF309" s="215"/>
      <c r="AG309" s="215" t="s">
        <v>148</v>
      </c>
      <c r="AH309" s="215"/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x14ac:dyDescent="0.2">
      <c r="A310" s="3"/>
      <c r="B310" s="4"/>
      <c r="C310" s="264"/>
      <c r="D310" s="6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AE310">
        <v>15</v>
      </c>
      <c r="AF310">
        <v>21</v>
      </c>
      <c r="AG310" t="s">
        <v>124</v>
      </c>
    </row>
    <row r="311" spans="1:60" x14ac:dyDescent="0.2">
      <c r="A311" s="218"/>
      <c r="B311" s="219" t="s">
        <v>29</v>
      </c>
      <c r="C311" s="265"/>
      <c r="D311" s="220"/>
      <c r="E311" s="221"/>
      <c r="F311" s="221"/>
      <c r="G311" s="238">
        <f>G8+G32+G61+G75+G98+G102+G123+G144+G157+G197+G200+G221+G237+G247+G266+G283+G290+G302</f>
        <v>0</v>
      </c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AE311">
        <f>SUMIF(L7:L309,AE310,G7:G309)</f>
        <v>0</v>
      </c>
      <c r="AF311">
        <f>SUMIF(L7:L309,AF310,G7:G309)</f>
        <v>0</v>
      </c>
      <c r="AG311" t="s">
        <v>556</v>
      </c>
    </row>
    <row r="312" spans="1:60" x14ac:dyDescent="0.2">
      <c r="C312" s="266"/>
      <c r="D312" s="10"/>
      <c r="AG312" t="s">
        <v>557</v>
      </c>
    </row>
    <row r="313" spans="1:60" x14ac:dyDescent="0.2">
      <c r="D313" s="10"/>
    </row>
    <row r="314" spans="1:60" x14ac:dyDescent="0.2">
      <c r="D314" s="10"/>
    </row>
    <row r="315" spans="1:60" x14ac:dyDescent="0.2">
      <c r="D315" s="10"/>
    </row>
    <row r="316" spans="1:60" x14ac:dyDescent="0.2">
      <c r="D316" s="10"/>
    </row>
    <row r="317" spans="1:60" x14ac:dyDescent="0.2">
      <c r="D317" s="10"/>
    </row>
    <row r="318" spans="1:60" x14ac:dyDescent="0.2">
      <c r="D318" s="10"/>
    </row>
    <row r="319" spans="1:60" x14ac:dyDescent="0.2">
      <c r="D319" s="10"/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JBzfoTTaSd9jQ+R8XO4YAoUldhKsDbQF8PpJpgnYf440skzRrVlUDgd8PrpDgR17gANOhKVKEatSTuARnCbxw==" saltValue="IM2cUpGexndWDesgCKxatw==" spinCount="100000" sheet="1" formatRows="0"/>
  <mergeCells count="50">
    <mergeCell ref="C299:G299"/>
    <mergeCell ref="C300:G300"/>
    <mergeCell ref="C216:G216"/>
    <mergeCell ref="C229:G229"/>
    <mergeCell ref="C245:G245"/>
    <mergeCell ref="C246:G246"/>
    <mergeCell ref="C262:G262"/>
    <mergeCell ref="C277:G277"/>
    <mergeCell ref="C162:G162"/>
    <mergeCell ref="C165:G165"/>
    <mergeCell ref="C169:G169"/>
    <mergeCell ref="C179:G179"/>
    <mergeCell ref="C183:G183"/>
    <mergeCell ref="C199:G199"/>
    <mergeCell ref="C130:G130"/>
    <mergeCell ref="C134:G134"/>
    <mergeCell ref="C137:G137"/>
    <mergeCell ref="C150:G150"/>
    <mergeCell ref="C155:G155"/>
    <mergeCell ref="C159:G159"/>
    <mergeCell ref="C95:G95"/>
    <mergeCell ref="C100:G100"/>
    <mergeCell ref="C104:G104"/>
    <mergeCell ref="C107:G107"/>
    <mergeCell ref="C116:G116"/>
    <mergeCell ref="C125:G125"/>
    <mergeCell ref="C58:G58"/>
    <mergeCell ref="C59:G59"/>
    <mergeCell ref="C65:G65"/>
    <mergeCell ref="C68:G68"/>
    <mergeCell ref="C71:G71"/>
    <mergeCell ref="C89:G89"/>
    <mergeCell ref="C44:G44"/>
    <mergeCell ref="C47:G47"/>
    <mergeCell ref="C50:G50"/>
    <mergeCell ref="C53:G53"/>
    <mergeCell ref="C56:G56"/>
    <mergeCell ref="C57:G57"/>
    <mergeCell ref="C16:G16"/>
    <mergeCell ref="C18:G18"/>
    <mergeCell ref="C21:G21"/>
    <mergeCell ref="C25:G25"/>
    <mergeCell ref="C26:G26"/>
    <mergeCell ref="C39:G39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zoomScale="160" zoomScaleNormal="160" workbookViewId="0">
      <pane ySplit="7" topLeftCell="A44" activePane="bottomLeft" state="frozen"/>
      <selection pane="bottomLeft" activeCell="C42" sqref="C42:G42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0" t="s">
        <v>111</v>
      </c>
      <c r="B1" s="200"/>
      <c r="C1" s="200"/>
      <c r="D1" s="200"/>
      <c r="E1" s="200"/>
      <c r="F1" s="200"/>
      <c r="G1" s="200"/>
      <c r="AG1" t="s">
        <v>112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113</v>
      </c>
    </row>
    <row r="3" spans="1:60" ht="24.95" customHeight="1" x14ac:dyDescent="0.2">
      <c r="A3" s="201" t="s">
        <v>8</v>
      </c>
      <c r="B3" s="49" t="s">
        <v>52</v>
      </c>
      <c r="C3" s="204" t="s">
        <v>53</v>
      </c>
      <c r="D3" s="202"/>
      <c r="E3" s="202"/>
      <c r="F3" s="202"/>
      <c r="G3" s="203"/>
      <c r="AC3" s="179" t="s">
        <v>113</v>
      </c>
      <c r="AG3" t="s">
        <v>114</v>
      </c>
    </row>
    <row r="4" spans="1:60" ht="24.95" customHeight="1" x14ac:dyDescent="0.2">
      <c r="A4" s="205" t="s">
        <v>9</v>
      </c>
      <c r="B4" s="206" t="s">
        <v>43</v>
      </c>
      <c r="C4" s="207" t="s">
        <v>55</v>
      </c>
      <c r="D4" s="208"/>
      <c r="E4" s="208"/>
      <c r="F4" s="208"/>
      <c r="G4" s="209"/>
      <c r="AG4" t="s">
        <v>115</v>
      </c>
    </row>
    <row r="5" spans="1:60" x14ac:dyDescent="0.2">
      <c r="D5" s="10"/>
    </row>
    <row r="6" spans="1:60" ht="38.25" x14ac:dyDescent="0.2">
      <c r="A6" s="211" t="s">
        <v>116</v>
      </c>
      <c r="B6" s="213" t="s">
        <v>117</v>
      </c>
      <c r="C6" s="213" t="s">
        <v>118</v>
      </c>
      <c r="D6" s="212" t="s">
        <v>119</v>
      </c>
      <c r="E6" s="211" t="s">
        <v>120</v>
      </c>
      <c r="F6" s="210" t="s">
        <v>121</v>
      </c>
      <c r="G6" s="211" t="s">
        <v>29</v>
      </c>
      <c r="H6" s="214" t="s">
        <v>30</v>
      </c>
      <c r="I6" s="214" t="s">
        <v>122</v>
      </c>
      <c r="J6" s="214" t="s">
        <v>31</v>
      </c>
      <c r="K6" s="214" t="s">
        <v>123</v>
      </c>
      <c r="L6" s="214" t="s">
        <v>124</v>
      </c>
      <c r="M6" s="214" t="s">
        <v>125</v>
      </c>
      <c r="N6" s="214" t="s">
        <v>126</v>
      </c>
      <c r="O6" s="214" t="s">
        <v>127</v>
      </c>
      <c r="P6" s="214" t="s">
        <v>128</v>
      </c>
      <c r="Q6" s="214" t="s">
        <v>129</v>
      </c>
      <c r="R6" s="214" t="s">
        <v>130</v>
      </c>
      <c r="S6" s="214" t="s">
        <v>131</v>
      </c>
      <c r="T6" s="214" t="s">
        <v>132</v>
      </c>
      <c r="U6" s="214" t="s">
        <v>133</v>
      </c>
      <c r="V6" s="214" t="s">
        <v>134</v>
      </c>
      <c r="W6" s="214" t="s">
        <v>135</v>
      </c>
      <c r="X6" s="214" t="s">
        <v>136</v>
      </c>
      <c r="Y6" s="214" t="s">
        <v>137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2" t="s">
        <v>138</v>
      </c>
      <c r="B8" s="233" t="s">
        <v>104</v>
      </c>
      <c r="C8" s="257" t="s">
        <v>105</v>
      </c>
      <c r="D8" s="234"/>
      <c r="E8" s="235"/>
      <c r="F8" s="236"/>
      <c r="G8" s="236">
        <f>SUMIF(AG9:AG77,"&lt;&gt;NOR",G9:G77)</f>
        <v>0</v>
      </c>
      <c r="H8" s="236"/>
      <c r="I8" s="236">
        <f>SUM(I9:I77)</f>
        <v>0</v>
      </c>
      <c r="J8" s="236"/>
      <c r="K8" s="236">
        <f>SUM(K9:K77)</f>
        <v>0</v>
      </c>
      <c r="L8" s="236"/>
      <c r="M8" s="236">
        <f>SUM(M9:M77)</f>
        <v>0</v>
      </c>
      <c r="N8" s="235"/>
      <c r="O8" s="235">
        <f>SUM(O9:O77)</f>
        <v>0</v>
      </c>
      <c r="P8" s="235"/>
      <c r="Q8" s="235">
        <f>SUM(Q9:Q77)</f>
        <v>0</v>
      </c>
      <c r="R8" s="236"/>
      <c r="S8" s="236"/>
      <c r="T8" s="237"/>
      <c r="U8" s="231"/>
      <c r="V8" s="231">
        <f>SUM(V9:V77)</f>
        <v>0</v>
      </c>
      <c r="W8" s="231"/>
      <c r="X8" s="231"/>
      <c r="Y8" s="231"/>
      <c r="AG8" t="s">
        <v>139</v>
      </c>
    </row>
    <row r="9" spans="1:60" outlineLevel="1" x14ac:dyDescent="0.2">
      <c r="A9" s="250">
        <v>1</v>
      </c>
      <c r="B9" s="251" t="s">
        <v>558</v>
      </c>
      <c r="C9" s="263" t="s">
        <v>559</v>
      </c>
      <c r="D9" s="252" t="s">
        <v>463</v>
      </c>
      <c r="E9" s="253">
        <v>1</v>
      </c>
      <c r="F9" s="254"/>
      <c r="G9" s="255">
        <f>ROUND(E9*F9,2)</f>
        <v>0</v>
      </c>
      <c r="H9" s="254"/>
      <c r="I9" s="255">
        <f>ROUND(E9*H9,2)</f>
        <v>0</v>
      </c>
      <c r="J9" s="254"/>
      <c r="K9" s="255">
        <f>ROUND(E9*J9,2)</f>
        <v>0</v>
      </c>
      <c r="L9" s="255">
        <v>21</v>
      </c>
      <c r="M9" s="255">
        <f>G9*(1+L9/100)</f>
        <v>0</v>
      </c>
      <c r="N9" s="253">
        <v>0</v>
      </c>
      <c r="O9" s="253">
        <f>ROUND(E9*N9,2)</f>
        <v>0</v>
      </c>
      <c r="P9" s="253">
        <v>0</v>
      </c>
      <c r="Q9" s="253">
        <f>ROUND(E9*P9,2)</f>
        <v>0</v>
      </c>
      <c r="R9" s="255"/>
      <c r="S9" s="255" t="s">
        <v>394</v>
      </c>
      <c r="T9" s="256" t="s">
        <v>395</v>
      </c>
      <c r="U9" s="225">
        <v>0</v>
      </c>
      <c r="V9" s="225">
        <f>ROUND(E9*U9,2)</f>
        <v>0</v>
      </c>
      <c r="W9" s="225"/>
      <c r="X9" s="225" t="s">
        <v>146</v>
      </c>
      <c r="Y9" s="225" t="s">
        <v>147</v>
      </c>
      <c r="Z9" s="215"/>
      <c r="AA9" s="215"/>
      <c r="AB9" s="215"/>
      <c r="AC9" s="215"/>
      <c r="AD9" s="215"/>
      <c r="AE9" s="215"/>
      <c r="AF9" s="215"/>
      <c r="AG9" s="215" t="s">
        <v>148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39">
        <v>2</v>
      </c>
      <c r="B10" s="240" t="s">
        <v>560</v>
      </c>
      <c r="C10" s="258" t="s">
        <v>561</v>
      </c>
      <c r="D10" s="241" t="s">
        <v>463</v>
      </c>
      <c r="E10" s="242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4"/>
      <c r="S10" s="244" t="s">
        <v>394</v>
      </c>
      <c r="T10" s="245" t="s">
        <v>395</v>
      </c>
      <c r="U10" s="225">
        <v>0</v>
      </c>
      <c r="V10" s="225">
        <f>ROUND(E10*U10,2)</f>
        <v>0</v>
      </c>
      <c r="W10" s="225"/>
      <c r="X10" s="225" t="s">
        <v>146</v>
      </c>
      <c r="Y10" s="225" t="s">
        <v>147</v>
      </c>
      <c r="Z10" s="215"/>
      <c r="AA10" s="215"/>
      <c r="AB10" s="215"/>
      <c r="AC10" s="215"/>
      <c r="AD10" s="215"/>
      <c r="AE10" s="215"/>
      <c r="AF10" s="215"/>
      <c r="AG10" s="215" t="s">
        <v>148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68" t="s">
        <v>562</v>
      </c>
      <c r="D11" s="269"/>
      <c r="E11" s="269"/>
      <c r="F11" s="269"/>
      <c r="G11" s="269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172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3" x14ac:dyDescent="0.2">
      <c r="A12" s="222"/>
      <c r="B12" s="223"/>
      <c r="C12" s="261" t="s">
        <v>571</v>
      </c>
      <c r="D12" s="248"/>
      <c r="E12" s="248"/>
      <c r="F12" s="248"/>
      <c r="G12" s="248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5"/>
      <c r="AA12" s="215"/>
      <c r="AB12" s="215"/>
      <c r="AC12" s="215"/>
      <c r="AD12" s="215"/>
      <c r="AE12" s="215"/>
      <c r="AF12" s="215"/>
      <c r="AG12" s="215" t="s">
        <v>172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3" x14ac:dyDescent="0.2">
      <c r="A13" s="222"/>
      <c r="B13" s="223"/>
      <c r="C13" s="261" t="s">
        <v>563</v>
      </c>
      <c r="D13" s="248"/>
      <c r="E13" s="248"/>
      <c r="F13" s="248"/>
      <c r="G13" s="248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172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3" x14ac:dyDescent="0.2">
      <c r="A14" s="222"/>
      <c r="B14" s="223"/>
      <c r="C14" s="261" t="s">
        <v>564</v>
      </c>
      <c r="D14" s="248"/>
      <c r="E14" s="248"/>
      <c r="F14" s="248"/>
      <c r="G14" s="248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172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3" x14ac:dyDescent="0.2">
      <c r="A15" s="222"/>
      <c r="B15" s="223"/>
      <c r="C15" s="261" t="s">
        <v>565</v>
      </c>
      <c r="D15" s="248"/>
      <c r="E15" s="248"/>
      <c r="F15" s="248"/>
      <c r="G15" s="248"/>
      <c r="H15" s="225"/>
      <c r="I15" s="225"/>
      <c r="J15" s="225"/>
      <c r="K15" s="225"/>
      <c r="L15" s="225"/>
      <c r="M15" s="225"/>
      <c r="N15" s="224"/>
      <c r="O15" s="224"/>
      <c r="P15" s="224"/>
      <c r="Q15" s="224"/>
      <c r="R15" s="225"/>
      <c r="S15" s="225"/>
      <c r="T15" s="225"/>
      <c r="U15" s="225"/>
      <c r="V15" s="225"/>
      <c r="W15" s="225"/>
      <c r="X15" s="225"/>
      <c r="Y15" s="225"/>
      <c r="Z15" s="215"/>
      <c r="AA15" s="215"/>
      <c r="AB15" s="215"/>
      <c r="AC15" s="215"/>
      <c r="AD15" s="215"/>
      <c r="AE15" s="215"/>
      <c r="AF15" s="215"/>
      <c r="AG15" s="215" t="s">
        <v>172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3" x14ac:dyDescent="0.2">
      <c r="A16" s="222"/>
      <c r="B16" s="223"/>
      <c r="C16" s="261" t="s">
        <v>566</v>
      </c>
      <c r="D16" s="248"/>
      <c r="E16" s="248"/>
      <c r="F16" s="248"/>
      <c r="G16" s="248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172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3" x14ac:dyDescent="0.2">
      <c r="A17" s="222"/>
      <c r="B17" s="223"/>
      <c r="C17" s="261" t="s">
        <v>567</v>
      </c>
      <c r="D17" s="248"/>
      <c r="E17" s="248"/>
      <c r="F17" s="248"/>
      <c r="G17" s="248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172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3" x14ac:dyDescent="0.2">
      <c r="A18" s="222"/>
      <c r="B18" s="223"/>
      <c r="C18" s="261" t="s">
        <v>619</v>
      </c>
      <c r="D18" s="248"/>
      <c r="E18" s="248"/>
      <c r="F18" s="248"/>
      <c r="G18" s="248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172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5.0999999999999996" customHeight="1" outlineLevel="3" x14ac:dyDescent="0.2">
      <c r="A19" s="222"/>
      <c r="B19" s="223"/>
      <c r="C19" s="267" t="s">
        <v>568</v>
      </c>
      <c r="D19" s="228"/>
      <c r="E19" s="229"/>
      <c r="F19" s="230"/>
      <c r="G19" s="230"/>
      <c r="H19" s="225"/>
      <c r="I19" s="225"/>
      <c r="J19" s="225"/>
      <c r="K19" s="225"/>
      <c r="L19" s="225"/>
      <c r="M19" s="225"/>
      <c r="N19" s="224"/>
      <c r="O19" s="224"/>
      <c r="P19" s="224"/>
      <c r="Q19" s="224"/>
      <c r="R19" s="225"/>
      <c r="S19" s="225"/>
      <c r="T19" s="225"/>
      <c r="U19" s="225"/>
      <c r="V19" s="225"/>
      <c r="W19" s="225"/>
      <c r="X19" s="225"/>
      <c r="Y19" s="225"/>
      <c r="Z19" s="215"/>
      <c r="AA19" s="215"/>
      <c r="AB19" s="215"/>
      <c r="AC19" s="215"/>
      <c r="AD19" s="215"/>
      <c r="AE19" s="215"/>
      <c r="AF19" s="215"/>
      <c r="AG19" s="215" t="s">
        <v>172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3" x14ac:dyDescent="0.2">
      <c r="A20" s="222"/>
      <c r="B20" s="223"/>
      <c r="C20" s="270" t="s">
        <v>569</v>
      </c>
      <c r="D20" s="271"/>
      <c r="E20" s="271"/>
      <c r="F20" s="271"/>
      <c r="G20" s="271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172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3" x14ac:dyDescent="0.2">
      <c r="A21" s="222"/>
      <c r="B21" s="223"/>
      <c r="C21" s="261" t="s">
        <v>570</v>
      </c>
      <c r="D21" s="248"/>
      <c r="E21" s="248"/>
      <c r="F21" s="248"/>
      <c r="G21" s="248"/>
      <c r="H21" s="225"/>
      <c r="I21" s="225"/>
      <c r="J21" s="225"/>
      <c r="K21" s="225"/>
      <c r="L21" s="225"/>
      <c r="M21" s="225"/>
      <c r="N21" s="224"/>
      <c r="O21" s="224"/>
      <c r="P21" s="224"/>
      <c r="Q21" s="224"/>
      <c r="R21" s="225"/>
      <c r="S21" s="225"/>
      <c r="T21" s="225"/>
      <c r="U21" s="225"/>
      <c r="V21" s="225"/>
      <c r="W21" s="225"/>
      <c r="X21" s="225"/>
      <c r="Y21" s="225"/>
      <c r="Z21" s="215"/>
      <c r="AA21" s="215"/>
      <c r="AB21" s="215"/>
      <c r="AC21" s="215"/>
      <c r="AD21" s="215"/>
      <c r="AE21" s="215"/>
      <c r="AF21" s="215"/>
      <c r="AG21" s="215" t="s">
        <v>172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3" x14ac:dyDescent="0.2">
      <c r="A22" s="222"/>
      <c r="B22" s="223"/>
      <c r="C22" s="261" t="s">
        <v>571</v>
      </c>
      <c r="D22" s="248"/>
      <c r="E22" s="248"/>
      <c r="F22" s="248"/>
      <c r="G22" s="248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172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3" x14ac:dyDescent="0.2">
      <c r="A23" s="222"/>
      <c r="B23" s="223"/>
      <c r="C23" s="261" t="s">
        <v>572</v>
      </c>
      <c r="D23" s="248"/>
      <c r="E23" s="248"/>
      <c r="F23" s="248"/>
      <c r="G23" s="248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172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3" x14ac:dyDescent="0.2">
      <c r="A24" s="222"/>
      <c r="B24" s="223"/>
      <c r="C24" s="261" t="s">
        <v>573</v>
      </c>
      <c r="D24" s="248"/>
      <c r="E24" s="248"/>
      <c r="F24" s="248"/>
      <c r="G24" s="248"/>
      <c r="H24" s="225"/>
      <c r="I24" s="225"/>
      <c r="J24" s="225"/>
      <c r="K24" s="225"/>
      <c r="L24" s="225"/>
      <c r="M24" s="225"/>
      <c r="N24" s="224"/>
      <c r="O24" s="224"/>
      <c r="P24" s="224"/>
      <c r="Q24" s="224"/>
      <c r="R24" s="225"/>
      <c r="S24" s="225"/>
      <c r="T24" s="225"/>
      <c r="U24" s="225"/>
      <c r="V24" s="225"/>
      <c r="W24" s="225"/>
      <c r="X24" s="225"/>
      <c r="Y24" s="225"/>
      <c r="Z24" s="215"/>
      <c r="AA24" s="215"/>
      <c r="AB24" s="215"/>
      <c r="AC24" s="215"/>
      <c r="AD24" s="215"/>
      <c r="AE24" s="215"/>
      <c r="AF24" s="215"/>
      <c r="AG24" s="215" t="s">
        <v>172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3" x14ac:dyDescent="0.2">
      <c r="A25" s="222"/>
      <c r="B25" s="223"/>
      <c r="C25" s="261" t="s">
        <v>574</v>
      </c>
      <c r="D25" s="248"/>
      <c r="E25" s="248"/>
      <c r="F25" s="248"/>
      <c r="G25" s="248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172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3" x14ac:dyDescent="0.2">
      <c r="A26" s="222"/>
      <c r="B26" s="223"/>
      <c r="C26" s="261" t="s">
        <v>575</v>
      </c>
      <c r="D26" s="248"/>
      <c r="E26" s="248"/>
      <c r="F26" s="248"/>
      <c r="G26" s="248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5"/>
      <c r="AA26" s="215"/>
      <c r="AB26" s="215"/>
      <c r="AC26" s="215"/>
      <c r="AD26" s="215"/>
      <c r="AE26" s="215"/>
      <c r="AF26" s="215"/>
      <c r="AG26" s="215" t="s">
        <v>172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3" x14ac:dyDescent="0.2">
      <c r="A27" s="222"/>
      <c r="B27" s="223"/>
      <c r="C27" s="261" t="s">
        <v>576</v>
      </c>
      <c r="D27" s="248"/>
      <c r="E27" s="248"/>
      <c r="F27" s="248"/>
      <c r="G27" s="248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172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3" x14ac:dyDescent="0.2">
      <c r="A28" s="222"/>
      <c r="B28" s="223"/>
      <c r="C28" s="261" t="s">
        <v>577</v>
      </c>
      <c r="D28" s="248"/>
      <c r="E28" s="248"/>
      <c r="F28" s="248"/>
      <c r="G28" s="248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172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3" x14ac:dyDescent="0.2">
      <c r="A29" s="222"/>
      <c r="B29" s="223"/>
      <c r="C29" s="261" t="s">
        <v>578</v>
      </c>
      <c r="D29" s="248"/>
      <c r="E29" s="248"/>
      <c r="F29" s="248"/>
      <c r="G29" s="248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5"/>
      <c r="AA29" s="215"/>
      <c r="AB29" s="215"/>
      <c r="AC29" s="215"/>
      <c r="AD29" s="215"/>
      <c r="AE29" s="215"/>
      <c r="AF29" s="215"/>
      <c r="AG29" s="215" t="s">
        <v>172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3" x14ac:dyDescent="0.2">
      <c r="A30" s="222"/>
      <c r="B30" s="223"/>
      <c r="C30" s="261" t="s">
        <v>579</v>
      </c>
      <c r="D30" s="248"/>
      <c r="E30" s="248"/>
      <c r="F30" s="248"/>
      <c r="G30" s="248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172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3" x14ac:dyDescent="0.2">
      <c r="A31" s="222"/>
      <c r="B31" s="223"/>
      <c r="C31" s="261" t="s">
        <v>580</v>
      </c>
      <c r="D31" s="248"/>
      <c r="E31" s="248"/>
      <c r="F31" s="248"/>
      <c r="G31" s="248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172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3" x14ac:dyDescent="0.2">
      <c r="A32" s="222"/>
      <c r="B32" s="223"/>
      <c r="C32" s="261" t="s">
        <v>581</v>
      </c>
      <c r="D32" s="248"/>
      <c r="E32" s="248"/>
      <c r="F32" s="248"/>
      <c r="G32" s="248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5"/>
      <c r="AA32" s="215"/>
      <c r="AB32" s="215"/>
      <c r="AC32" s="215"/>
      <c r="AD32" s="215"/>
      <c r="AE32" s="215"/>
      <c r="AF32" s="215"/>
      <c r="AG32" s="215" t="s">
        <v>172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3" x14ac:dyDescent="0.2">
      <c r="A33" s="222"/>
      <c r="B33" s="223"/>
      <c r="C33" s="261" t="s">
        <v>582</v>
      </c>
      <c r="D33" s="248"/>
      <c r="E33" s="248"/>
      <c r="F33" s="248"/>
      <c r="G33" s="248"/>
      <c r="H33" s="225"/>
      <c r="I33" s="225"/>
      <c r="J33" s="225"/>
      <c r="K33" s="225"/>
      <c r="L33" s="225"/>
      <c r="M33" s="225"/>
      <c r="N33" s="224"/>
      <c r="O33" s="224"/>
      <c r="P33" s="224"/>
      <c r="Q33" s="224"/>
      <c r="R33" s="225"/>
      <c r="S33" s="225"/>
      <c r="T33" s="225"/>
      <c r="U33" s="225"/>
      <c r="V33" s="225"/>
      <c r="W33" s="225"/>
      <c r="X33" s="225"/>
      <c r="Y33" s="225"/>
      <c r="Z33" s="215"/>
      <c r="AA33" s="215"/>
      <c r="AB33" s="215"/>
      <c r="AC33" s="215"/>
      <c r="AD33" s="215"/>
      <c r="AE33" s="215"/>
      <c r="AF33" s="215"/>
      <c r="AG33" s="215" t="s">
        <v>172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3" x14ac:dyDescent="0.2">
      <c r="A34" s="222"/>
      <c r="B34" s="223"/>
      <c r="C34" s="261" t="s">
        <v>583</v>
      </c>
      <c r="D34" s="248"/>
      <c r="E34" s="248"/>
      <c r="F34" s="248"/>
      <c r="G34" s="248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172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3" x14ac:dyDescent="0.2">
      <c r="A35" s="222"/>
      <c r="B35" s="223"/>
      <c r="C35" s="261" t="s">
        <v>584</v>
      </c>
      <c r="D35" s="248"/>
      <c r="E35" s="248"/>
      <c r="F35" s="248"/>
      <c r="G35" s="248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5"/>
      <c r="AA35" s="215"/>
      <c r="AB35" s="215"/>
      <c r="AC35" s="215"/>
      <c r="AD35" s="215"/>
      <c r="AE35" s="215"/>
      <c r="AF35" s="215"/>
      <c r="AG35" s="215" t="s">
        <v>172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3" x14ac:dyDescent="0.2">
      <c r="A36" s="222"/>
      <c r="B36" s="223"/>
      <c r="C36" s="261" t="s">
        <v>585</v>
      </c>
      <c r="D36" s="248"/>
      <c r="E36" s="248"/>
      <c r="F36" s="248"/>
      <c r="G36" s="248"/>
      <c r="H36" s="225"/>
      <c r="I36" s="225"/>
      <c r="J36" s="225"/>
      <c r="K36" s="225"/>
      <c r="L36" s="225"/>
      <c r="M36" s="225"/>
      <c r="N36" s="224"/>
      <c r="O36" s="224"/>
      <c r="P36" s="224"/>
      <c r="Q36" s="224"/>
      <c r="R36" s="225"/>
      <c r="S36" s="225"/>
      <c r="T36" s="225"/>
      <c r="U36" s="225"/>
      <c r="V36" s="225"/>
      <c r="W36" s="225"/>
      <c r="X36" s="225"/>
      <c r="Y36" s="225"/>
      <c r="Z36" s="215"/>
      <c r="AA36" s="215"/>
      <c r="AB36" s="215"/>
      <c r="AC36" s="215"/>
      <c r="AD36" s="215"/>
      <c r="AE36" s="215"/>
      <c r="AF36" s="215"/>
      <c r="AG36" s="215" t="s">
        <v>172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3" x14ac:dyDescent="0.2">
      <c r="A37" s="222"/>
      <c r="B37" s="223"/>
      <c r="C37" s="261" t="s">
        <v>586</v>
      </c>
      <c r="D37" s="248"/>
      <c r="E37" s="248"/>
      <c r="F37" s="248"/>
      <c r="G37" s="248"/>
      <c r="H37" s="225"/>
      <c r="I37" s="225"/>
      <c r="J37" s="225"/>
      <c r="K37" s="225"/>
      <c r="L37" s="225"/>
      <c r="M37" s="225"/>
      <c r="N37" s="224"/>
      <c r="O37" s="224"/>
      <c r="P37" s="224"/>
      <c r="Q37" s="224"/>
      <c r="R37" s="225"/>
      <c r="S37" s="225"/>
      <c r="T37" s="225"/>
      <c r="U37" s="225"/>
      <c r="V37" s="225"/>
      <c r="W37" s="225"/>
      <c r="X37" s="225"/>
      <c r="Y37" s="225"/>
      <c r="Z37" s="215"/>
      <c r="AA37" s="215"/>
      <c r="AB37" s="215"/>
      <c r="AC37" s="215"/>
      <c r="AD37" s="215"/>
      <c r="AE37" s="215"/>
      <c r="AF37" s="215"/>
      <c r="AG37" s="215" t="s">
        <v>172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3" x14ac:dyDescent="0.2">
      <c r="A38" s="222"/>
      <c r="B38" s="223"/>
      <c r="C38" s="261" t="s">
        <v>587</v>
      </c>
      <c r="D38" s="248"/>
      <c r="E38" s="248"/>
      <c r="F38" s="248"/>
      <c r="G38" s="248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172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3" x14ac:dyDescent="0.2">
      <c r="A39" s="222"/>
      <c r="B39" s="223"/>
      <c r="C39" s="261" t="s">
        <v>588</v>
      </c>
      <c r="D39" s="248"/>
      <c r="E39" s="248"/>
      <c r="F39" s="248"/>
      <c r="G39" s="248"/>
      <c r="H39" s="225"/>
      <c r="I39" s="225"/>
      <c r="J39" s="225"/>
      <c r="K39" s="225"/>
      <c r="L39" s="225"/>
      <c r="M39" s="225"/>
      <c r="N39" s="224"/>
      <c r="O39" s="224"/>
      <c r="P39" s="224"/>
      <c r="Q39" s="224"/>
      <c r="R39" s="225"/>
      <c r="S39" s="225"/>
      <c r="T39" s="225"/>
      <c r="U39" s="225"/>
      <c r="V39" s="225"/>
      <c r="W39" s="225"/>
      <c r="X39" s="225"/>
      <c r="Y39" s="225"/>
      <c r="Z39" s="215"/>
      <c r="AA39" s="215"/>
      <c r="AB39" s="215"/>
      <c r="AC39" s="215"/>
      <c r="AD39" s="215"/>
      <c r="AE39" s="215"/>
      <c r="AF39" s="215"/>
      <c r="AG39" s="215" t="s">
        <v>172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ht="5.0999999999999996" customHeight="1" outlineLevel="3" x14ac:dyDescent="0.2">
      <c r="A40" s="222"/>
      <c r="B40" s="223"/>
      <c r="C40" s="267" t="s">
        <v>568</v>
      </c>
      <c r="D40" s="228"/>
      <c r="E40" s="229"/>
      <c r="F40" s="230"/>
      <c r="G40" s="230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172</v>
      </c>
      <c r="AH40" s="215"/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3" x14ac:dyDescent="0.2">
      <c r="A41" s="222"/>
      <c r="B41" s="223"/>
      <c r="C41" s="270" t="s">
        <v>589</v>
      </c>
      <c r="D41" s="271"/>
      <c r="E41" s="271"/>
      <c r="F41" s="271"/>
      <c r="G41" s="271"/>
      <c r="H41" s="225"/>
      <c r="I41" s="225"/>
      <c r="J41" s="225"/>
      <c r="K41" s="225"/>
      <c r="L41" s="225"/>
      <c r="M41" s="225"/>
      <c r="N41" s="224"/>
      <c r="O41" s="224"/>
      <c r="P41" s="224"/>
      <c r="Q41" s="224"/>
      <c r="R41" s="225"/>
      <c r="S41" s="225"/>
      <c r="T41" s="225"/>
      <c r="U41" s="225"/>
      <c r="V41" s="225"/>
      <c r="W41" s="225"/>
      <c r="X41" s="225"/>
      <c r="Y41" s="225"/>
      <c r="Z41" s="215"/>
      <c r="AA41" s="215"/>
      <c r="AB41" s="215"/>
      <c r="AC41" s="215"/>
      <c r="AD41" s="215"/>
      <c r="AE41" s="215"/>
      <c r="AF41" s="215"/>
      <c r="AG41" s="215" t="s">
        <v>172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3" x14ac:dyDescent="0.2">
      <c r="A42" s="222"/>
      <c r="B42" s="223"/>
      <c r="C42" s="261" t="s">
        <v>590</v>
      </c>
      <c r="D42" s="248"/>
      <c r="E42" s="248"/>
      <c r="F42" s="248"/>
      <c r="G42" s="248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172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3" x14ac:dyDescent="0.2">
      <c r="A43" s="222"/>
      <c r="B43" s="223"/>
      <c r="C43" s="261" t="s">
        <v>591</v>
      </c>
      <c r="D43" s="248"/>
      <c r="E43" s="248"/>
      <c r="F43" s="248"/>
      <c r="G43" s="248"/>
      <c r="H43" s="225"/>
      <c r="I43" s="225"/>
      <c r="J43" s="225"/>
      <c r="K43" s="225"/>
      <c r="L43" s="225"/>
      <c r="M43" s="225"/>
      <c r="N43" s="224"/>
      <c r="O43" s="224"/>
      <c r="P43" s="224"/>
      <c r="Q43" s="224"/>
      <c r="R43" s="225"/>
      <c r="S43" s="225"/>
      <c r="T43" s="225"/>
      <c r="U43" s="225"/>
      <c r="V43" s="225"/>
      <c r="W43" s="225"/>
      <c r="X43" s="225"/>
      <c r="Y43" s="225"/>
      <c r="Z43" s="215"/>
      <c r="AA43" s="215"/>
      <c r="AB43" s="215"/>
      <c r="AC43" s="215"/>
      <c r="AD43" s="215"/>
      <c r="AE43" s="215"/>
      <c r="AF43" s="215"/>
      <c r="AG43" s="215" t="s">
        <v>172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3" x14ac:dyDescent="0.2">
      <c r="A44" s="222"/>
      <c r="B44" s="223"/>
      <c r="C44" s="261" t="s">
        <v>592</v>
      </c>
      <c r="D44" s="248"/>
      <c r="E44" s="248"/>
      <c r="F44" s="248"/>
      <c r="G44" s="248"/>
      <c r="H44" s="225"/>
      <c r="I44" s="225"/>
      <c r="J44" s="225"/>
      <c r="K44" s="225"/>
      <c r="L44" s="225"/>
      <c r="M44" s="225"/>
      <c r="N44" s="224"/>
      <c r="O44" s="224"/>
      <c r="P44" s="224"/>
      <c r="Q44" s="224"/>
      <c r="R44" s="225"/>
      <c r="S44" s="225"/>
      <c r="T44" s="225"/>
      <c r="U44" s="225"/>
      <c r="V44" s="225"/>
      <c r="W44" s="225"/>
      <c r="X44" s="225"/>
      <c r="Y44" s="225"/>
      <c r="Z44" s="215"/>
      <c r="AA44" s="215"/>
      <c r="AB44" s="215"/>
      <c r="AC44" s="215"/>
      <c r="AD44" s="215"/>
      <c r="AE44" s="215"/>
      <c r="AF44" s="215"/>
      <c r="AG44" s="215" t="s">
        <v>172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3" x14ac:dyDescent="0.2">
      <c r="A45" s="222"/>
      <c r="B45" s="223"/>
      <c r="C45" s="261" t="s">
        <v>593</v>
      </c>
      <c r="D45" s="248"/>
      <c r="E45" s="248"/>
      <c r="F45" s="248"/>
      <c r="G45" s="248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172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3" x14ac:dyDescent="0.2">
      <c r="A46" s="222"/>
      <c r="B46" s="223"/>
      <c r="C46" s="261" t="s">
        <v>594</v>
      </c>
      <c r="D46" s="248"/>
      <c r="E46" s="248"/>
      <c r="F46" s="248"/>
      <c r="G46" s="248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172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3" x14ac:dyDescent="0.2">
      <c r="A47" s="222"/>
      <c r="B47" s="223"/>
      <c r="C47" s="261" t="s">
        <v>595</v>
      </c>
      <c r="D47" s="248"/>
      <c r="E47" s="248"/>
      <c r="F47" s="248"/>
      <c r="G47" s="248"/>
      <c r="H47" s="225"/>
      <c r="I47" s="225"/>
      <c r="J47" s="225"/>
      <c r="K47" s="225"/>
      <c r="L47" s="225"/>
      <c r="M47" s="225"/>
      <c r="N47" s="224"/>
      <c r="O47" s="224"/>
      <c r="P47" s="224"/>
      <c r="Q47" s="224"/>
      <c r="R47" s="225"/>
      <c r="S47" s="225"/>
      <c r="T47" s="225"/>
      <c r="U47" s="225"/>
      <c r="V47" s="225"/>
      <c r="W47" s="225"/>
      <c r="X47" s="225"/>
      <c r="Y47" s="225"/>
      <c r="Z47" s="215"/>
      <c r="AA47" s="215"/>
      <c r="AB47" s="215"/>
      <c r="AC47" s="215"/>
      <c r="AD47" s="215"/>
      <c r="AE47" s="215"/>
      <c r="AF47" s="215"/>
      <c r="AG47" s="215" t="s">
        <v>172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3" x14ac:dyDescent="0.2">
      <c r="A48" s="222"/>
      <c r="B48" s="223"/>
      <c r="C48" s="261" t="s">
        <v>596</v>
      </c>
      <c r="D48" s="248"/>
      <c r="E48" s="248"/>
      <c r="F48" s="248"/>
      <c r="G48" s="248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172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3" x14ac:dyDescent="0.2">
      <c r="A49" s="222"/>
      <c r="B49" s="223"/>
      <c r="C49" s="261" t="s">
        <v>597</v>
      </c>
      <c r="D49" s="248"/>
      <c r="E49" s="248"/>
      <c r="F49" s="248"/>
      <c r="G49" s="248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172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3" x14ac:dyDescent="0.2">
      <c r="A50" s="222"/>
      <c r="B50" s="223"/>
      <c r="C50" s="261" t="s">
        <v>598</v>
      </c>
      <c r="D50" s="248"/>
      <c r="E50" s="248"/>
      <c r="F50" s="248"/>
      <c r="G50" s="248"/>
      <c r="H50" s="225"/>
      <c r="I50" s="225"/>
      <c r="J50" s="225"/>
      <c r="K50" s="225"/>
      <c r="L50" s="225"/>
      <c r="M50" s="225"/>
      <c r="N50" s="224"/>
      <c r="O50" s="224"/>
      <c r="P50" s="224"/>
      <c r="Q50" s="224"/>
      <c r="R50" s="225"/>
      <c r="S50" s="225"/>
      <c r="T50" s="225"/>
      <c r="U50" s="225"/>
      <c r="V50" s="225"/>
      <c r="W50" s="225"/>
      <c r="X50" s="225"/>
      <c r="Y50" s="225"/>
      <c r="Z50" s="215"/>
      <c r="AA50" s="215"/>
      <c r="AB50" s="215"/>
      <c r="AC50" s="215"/>
      <c r="AD50" s="215"/>
      <c r="AE50" s="215"/>
      <c r="AF50" s="215"/>
      <c r="AG50" s="215" t="s">
        <v>172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3" x14ac:dyDescent="0.2">
      <c r="A51" s="222"/>
      <c r="B51" s="223"/>
      <c r="C51" s="261" t="s">
        <v>599</v>
      </c>
      <c r="D51" s="248"/>
      <c r="E51" s="248"/>
      <c r="F51" s="248"/>
      <c r="G51" s="248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172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3" x14ac:dyDescent="0.2">
      <c r="A52" s="222"/>
      <c r="B52" s="223"/>
      <c r="C52" s="261" t="s">
        <v>620</v>
      </c>
      <c r="D52" s="248"/>
      <c r="E52" s="248"/>
      <c r="F52" s="248"/>
      <c r="G52" s="248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172</v>
      </c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ht="5.0999999999999996" customHeight="1" outlineLevel="3" x14ac:dyDescent="0.2">
      <c r="A53" s="222"/>
      <c r="B53" s="223"/>
      <c r="C53" s="267" t="s">
        <v>568</v>
      </c>
      <c r="D53" s="228"/>
      <c r="E53" s="229"/>
      <c r="F53" s="230"/>
      <c r="G53" s="230"/>
      <c r="H53" s="225"/>
      <c r="I53" s="225"/>
      <c r="J53" s="225"/>
      <c r="K53" s="225"/>
      <c r="L53" s="225"/>
      <c r="M53" s="225"/>
      <c r="N53" s="224"/>
      <c r="O53" s="224"/>
      <c r="P53" s="224"/>
      <c r="Q53" s="224"/>
      <c r="R53" s="225"/>
      <c r="S53" s="225"/>
      <c r="T53" s="225"/>
      <c r="U53" s="225"/>
      <c r="V53" s="225"/>
      <c r="W53" s="225"/>
      <c r="X53" s="225"/>
      <c r="Y53" s="225"/>
      <c r="Z53" s="215"/>
      <c r="AA53" s="215"/>
      <c r="AB53" s="215"/>
      <c r="AC53" s="215"/>
      <c r="AD53" s="215"/>
      <c r="AE53" s="215"/>
      <c r="AF53" s="215"/>
      <c r="AG53" s="215" t="s">
        <v>172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3" x14ac:dyDescent="0.2">
      <c r="A54" s="222"/>
      <c r="B54" s="223"/>
      <c r="C54" s="270" t="s">
        <v>600</v>
      </c>
      <c r="D54" s="271"/>
      <c r="E54" s="271"/>
      <c r="F54" s="271"/>
      <c r="G54" s="271"/>
      <c r="H54" s="225"/>
      <c r="I54" s="225"/>
      <c r="J54" s="225"/>
      <c r="K54" s="225"/>
      <c r="L54" s="225"/>
      <c r="M54" s="225"/>
      <c r="N54" s="224"/>
      <c r="O54" s="224"/>
      <c r="P54" s="224"/>
      <c r="Q54" s="224"/>
      <c r="R54" s="225"/>
      <c r="S54" s="225"/>
      <c r="T54" s="225"/>
      <c r="U54" s="225"/>
      <c r="V54" s="225"/>
      <c r="W54" s="225"/>
      <c r="X54" s="225"/>
      <c r="Y54" s="225"/>
      <c r="Z54" s="215"/>
      <c r="AA54" s="215"/>
      <c r="AB54" s="215"/>
      <c r="AC54" s="215"/>
      <c r="AD54" s="215"/>
      <c r="AE54" s="215"/>
      <c r="AF54" s="215"/>
      <c r="AG54" s="215" t="s">
        <v>172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3" x14ac:dyDescent="0.2">
      <c r="A55" s="222"/>
      <c r="B55" s="223"/>
      <c r="C55" s="261" t="s">
        <v>621</v>
      </c>
      <c r="D55" s="248"/>
      <c r="E55" s="248"/>
      <c r="F55" s="248"/>
      <c r="G55" s="248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5"/>
      <c r="AA55" s="215"/>
      <c r="AB55" s="215"/>
      <c r="AC55" s="215"/>
      <c r="AD55" s="215"/>
      <c r="AE55" s="215"/>
      <c r="AF55" s="215"/>
      <c r="AG55" s="215" t="s">
        <v>172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3" x14ac:dyDescent="0.2">
      <c r="A56" s="222"/>
      <c r="B56" s="223"/>
      <c r="C56" s="261" t="s">
        <v>601</v>
      </c>
      <c r="D56" s="248"/>
      <c r="E56" s="248"/>
      <c r="F56" s="248"/>
      <c r="G56" s="248"/>
      <c r="H56" s="225"/>
      <c r="I56" s="225"/>
      <c r="J56" s="225"/>
      <c r="K56" s="225"/>
      <c r="L56" s="225"/>
      <c r="M56" s="225"/>
      <c r="N56" s="224"/>
      <c r="O56" s="224"/>
      <c r="P56" s="224"/>
      <c r="Q56" s="224"/>
      <c r="R56" s="225"/>
      <c r="S56" s="225"/>
      <c r="T56" s="225"/>
      <c r="U56" s="225"/>
      <c r="V56" s="225"/>
      <c r="W56" s="225"/>
      <c r="X56" s="225"/>
      <c r="Y56" s="225"/>
      <c r="Z56" s="215"/>
      <c r="AA56" s="215"/>
      <c r="AB56" s="215"/>
      <c r="AC56" s="215"/>
      <c r="AD56" s="215"/>
      <c r="AE56" s="215"/>
      <c r="AF56" s="215"/>
      <c r="AG56" s="215" t="s">
        <v>172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ht="5.0999999999999996" customHeight="1" outlineLevel="3" x14ac:dyDescent="0.2">
      <c r="A57" s="222"/>
      <c r="B57" s="223"/>
      <c r="C57" s="267" t="s">
        <v>568</v>
      </c>
      <c r="D57" s="228"/>
      <c r="E57" s="229"/>
      <c r="F57" s="230"/>
      <c r="G57" s="230"/>
      <c r="H57" s="225"/>
      <c r="I57" s="225"/>
      <c r="J57" s="225"/>
      <c r="K57" s="225"/>
      <c r="L57" s="225"/>
      <c r="M57" s="225"/>
      <c r="N57" s="224"/>
      <c r="O57" s="224"/>
      <c r="P57" s="224"/>
      <c r="Q57" s="224"/>
      <c r="R57" s="225"/>
      <c r="S57" s="225"/>
      <c r="T57" s="225"/>
      <c r="U57" s="225"/>
      <c r="V57" s="225"/>
      <c r="W57" s="225"/>
      <c r="X57" s="225"/>
      <c r="Y57" s="225"/>
      <c r="Z57" s="215"/>
      <c r="AA57" s="215"/>
      <c r="AB57" s="215"/>
      <c r="AC57" s="215"/>
      <c r="AD57" s="215"/>
      <c r="AE57" s="215"/>
      <c r="AF57" s="215"/>
      <c r="AG57" s="215" t="s">
        <v>172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3" x14ac:dyDescent="0.2">
      <c r="A58" s="222"/>
      <c r="B58" s="223"/>
      <c r="C58" s="270" t="s">
        <v>602</v>
      </c>
      <c r="D58" s="271"/>
      <c r="E58" s="271"/>
      <c r="F58" s="271"/>
      <c r="G58" s="271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172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">
      <c r="A59" s="222"/>
      <c r="B59" s="223"/>
      <c r="C59" s="261" t="s">
        <v>603</v>
      </c>
      <c r="D59" s="248"/>
      <c r="E59" s="248"/>
      <c r="F59" s="248"/>
      <c r="G59" s="248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172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3" x14ac:dyDescent="0.2">
      <c r="A60" s="222"/>
      <c r="B60" s="223"/>
      <c r="C60" s="261" t="s">
        <v>604</v>
      </c>
      <c r="D60" s="248"/>
      <c r="E60" s="248"/>
      <c r="F60" s="248"/>
      <c r="G60" s="248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172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3" x14ac:dyDescent="0.2">
      <c r="A61" s="222"/>
      <c r="B61" s="223"/>
      <c r="C61" s="261" t="s">
        <v>605</v>
      </c>
      <c r="D61" s="248"/>
      <c r="E61" s="248"/>
      <c r="F61" s="248"/>
      <c r="G61" s="248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172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5.0999999999999996" customHeight="1" outlineLevel="3" x14ac:dyDescent="0.2">
      <c r="A62" s="222"/>
      <c r="B62" s="223"/>
      <c r="C62" s="267" t="s">
        <v>568</v>
      </c>
      <c r="D62" s="228"/>
      <c r="E62" s="229"/>
      <c r="F62" s="230"/>
      <c r="G62" s="230"/>
      <c r="H62" s="225"/>
      <c r="I62" s="225"/>
      <c r="J62" s="225"/>
      <c r="K62" s="225"/>
      <c r="L62" s="225"/>
      <c r="M62" s="225"/>
      <c r="N62" s="224"/>
      <c r="O62" s="224"/>
      <c r="P62" s="224"/>
      <c r="Q62" s="224"/>
      <c r="R62" s="225"/>
      <c r="S62" s="225"/>
      <c r="T62" s="225"/>
      <c r="U62" s="225"/>
      <c r="V62" s="225"/>
      <c r="W62" s="225"/>
      <c r="X62" s="225"/>
      <c r="Y62" s="225"/>
      <c r="Z62" s="215"/>
      <c r="AA62" s="215"/>
      <c r="AB62" s="215"/>
      <c r="AC62" s="215"/>
      <c r="AD62" s="215"/>
      <c r="AE62" s="215"/>
      <c r="AF62" s="215"/>
      <c r="AG62" s="215" t="s">
        <v>172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3" x14ac:dyDescent="0.2">
      <c r="A63" s="222"/>
      <c r="B63" s="223"/>
      <c r="C63" s="270" t="s">
        <v>606</v>
      </c>
      <c r="D63" s="271"/>
      <c r="E63" s="271"/>
      <c r="F63" s="271"/>
      <c r="G63" s="271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172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">
      <c r="A64" s="222"/>
      <c r="B64" s="223"/>
      <c r="C64" s="261" t="s">
        <v>607</v>
      </c>
      <c r="D64" s="248"/>
      <c r="E64" s="248"/>
      <c r="F64" s="248"/>
      <c r="G64" s="248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172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3" x14ac:dyDescent="0.2">
      <c r="A65" s="222"/>
      <c r="B65" s="223"/>
      <c r="C65" s="261" t="s">
        <v>608</v>
      </c>
      <c r="D65" s="248"/>
      <c r="E65" s="248"/>
      <c r="F65" s="248"/>
      <c r="G65" s="248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172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3" x14ac:dyDescent="0.2">
      <c r="A66" s="222"/>
      <c r="B66" s="223"/>
      <c r="C66" s="261" t="s">
        <v>609</v>
      </c>
      <c r="D66" s="248"/>
      <c r="E66" s="248"/>
      <c r="F66" s="248"/>
      <c r="G66" s="248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172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">
      <c r="A67" s="222"/>
      <c r="B67" s="223"/>
      <c r="C67" s="261" t="s">
        <v>610</v>
      </c>
      <c r="D67" s="248"/>
      <c r="E67" s="248"/>
      <c r="F67" s="248"/>
      <c r="G67" s="248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5"/>
      <c r="AA67" s="215"/>
      <c r="AB67" s="215"/>
      <c r="AC67" s="215"/>
      <c r="AD67" s="215"/>
      <c r="AE67" s="215"/>
      <c r="AF67" s="215"/>
      <c r="AG67" s="215" t="s">
        <v>172</v>
      </c>
      <c r="AH67" s="215"/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3" x14ac:dyDescent="0.2">
      <c r="A68" s="222"/>
      <c r="B68" s="223"/>
      <c r="C68" s="261" t="s">
        <v>611</v>
      </c>
      <c r="D68" s="248"/>
      <c r="E68" s="248"/>
      <c r="F68" s="248"/>
      <c r="G68" s="248"/>
      <c r="H68" s="225"/>
      <c r="I68" s="225"/>
      <c r="J68" s="225"/>
      <c r="K68" s="225"/>
      <c r="L68" s="225"/>
      <c r="M68" s="225"/>
      <c r="N68" s="224"/>
      <c r="O68" s="224"/>
      <c r="P68" s="224"/>
      <c r="Q68" s="224"/>
      <c r="R68" s="225"/>
      <c r="S68" s="225"/>
      <c r="T68" s="225"/>
      <c r="U68" s="225"/>
      <c r="V68" s="225"/>
      <c r="W68" s="225"/>
      <c r="X68" s="225"/>
      <c r="Y68" s="225"/>
      <c r="Z68" s="215"/>
      <c r="AA68" s="215"/>
      <c r="AB68" s="215"/>
      <c r="AC68" s="215"/>
      <c r="AD68" s="215"/>
      <c r="AE68" s="215"/>
      <c r="AF68" s="215"/>
      <c r="AG68" s="215" t="s">
        <v>172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3" x14ac:dyDescent="0.2">
      <c r="A69" s="222"/>
      <c r="B69" s="223"/>
      <c r="C69" s="261" t="s">
        <v>622</v>
      </c>
      <c r="D69" s="248"/>
      <c r="E69" s="248"/>
      <c r="F69" s="248"/>
      <c r="G69" s="248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172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3" x14ac:dyDescent="0.2">
      <c r="A70" s="222"/>
      <c r="B70" s="223"/>
      <c r="C70" s="261" t="s">
        <v>612</v>
      </c>
      <c r="D70" s="248"/>
      <c r="E70" s="248"/>
      <c r="F70" s="248"/>
      <c r="G70" s="248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172</v>
      </c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3" x14ac:dyDescent="0.2">
      <c r="A71" s="222"/>
      <c r="B71" s="223"/>
      <c r="C71" s="261" t="s">
        <v>613</v>
      </c>
      <c r="D71" s="248"/>
      <c r="E71" s="248"/>
      <c r="F71" s="248"/>
      <c r="G71" s="248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172</v>
      </c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5.0999999999999996" customHeight="1" outlineLevel="3" x14ac:dyDescent="0.2">
      <c r="A72" s="222"/>
      <c r="B72" s="223"/>
      <c r="C72" s="267" t="s">
        <v>568</v>
      </c>
      <c r="D72" s="228"/>
      <c r="E72" s="229"/>
      <c r="F72" s="230"/>
      <c r="G72" s="230"/>
      <c r="H72" s="225"/>
      <c r="I72" s="225"/>
      <c r="J72" s="225"/>
      <c r="K72" s="225"/>
      <c r="L72" s="225"/>
      <c r="M72" s="225"/>
      <c r="N72" s="224"/>
      <c r="O72" s="224"/>
      <c r="P72" s="224"/>
      <c r="Q72" s="224"/>
      <c r="R72" s="225"/>
      <c r="S72" s="225"/>
      <c r="T72" s="225"/>
      <c r="U72" s="225"/>
      <c r="V72" s="225"/>
      <c r="W72" s="225"/>
      <c r="X72" s="225"/>
      <c r="Y72" s="225"/>
      <c r="Z72" s="215"/>
      <c r="AA72" s="215"/>
      <c r="AB72" s="215"/>
      <c r="AC72" s="215"/>
      <c r="AD72" s="215"/>
      <c r="AE72" s="215"/>
      <c r="AF72" s="215"/>
      <c r="AG72" s="215" t="s">
        <v>172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3" x14ac:dyDescent="0.2">
      <c r="A73" s="222"/>
      <c r="B73" s="223"/>
      <c r="C73" s="270" t="s">
        <v>614</v>
      </c>
      <c r="D73" s="271"/>
      <c r="E73" s="271"/>
      <c r="F73" s="271"/>
      <c r="G73" s="271"/>
      <c r="H73" s="225"/>
      <c r="I73" s="225"/>
      <c r="J73" s="225"/>
      <c r="K73" s="225"/>
      <c r="L73" s="225"/>
      <c r="M73" s="225"/>
      <c r="N73" s="224"/>
      <c r="O73" s="224"/>
      <c r="P73" s="224"/>
      <c r="Q73" s="224"/>
      <c r="R73" s="225"/>
      <c r="S73" s="225"/>
      <c r="T73" s="225"/>
      <c r="U73" s="225"/>
      <c r="V73" s="225"/>
      <c r="W73" s="225"/>
      <c r="X73" s="225"/>
      <c r="Y73" s="225"/>
      <c r="Z73" s="215"/>
      <c r="AA73" s="215"/>
      <c r="AB73" s="215"/>
      <c r="AC73" s="215"/>
      <c r="AD73" s="215"/>
      <c r="AE73" s="215"/>
      <c r="AF73" s="215"/>
      <c r="AG73" s="215" t="s">
        <v>172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3" x14ac:dyDescent="0.2">
      <c r="A74" s="222"/>
      <c r="B74" s="223"/>
      <c r="C74" s="261" t="s">
        <v>615</v>
      </c>
      <c r="D74" s="248"/>
      <c r="E74" s="248"/>
      <c r="F74" s="248"/>
      <c r="G74" s="248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172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3" x14ac:dyDescent="0.2">
      <c r="A75" s="222"/>
      <c r="B75" s="223"/>
      <c r="C75" s="261" t="s">
        <v>616</v>
      </c>
      <c r="D75" s="248"/>
      <c r="E75" s="248"/>
      <c r="F75" s="248"/>
      <c r="G75" s="248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172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3" x14ac:dyDescent="0.2">
      <c r="A76" s="222"/>
      <c r="B76" s="223"/>
      <c r="C76" s="261" t="s">
        <v>617</v>
      </c>
      <c r="D76" s="248"/>
      <c r="E76" s="248"/>
      <c r="F76" s="248"/>
      <c r="G76" s="248"/>
      <c r="H76" s="225"/>
      <c r="I76" s="225"/>
      <c r="J76" s="225"/>
      <c r="K76" s="225"/>
      <c r="L76" s="225"/>
      <c r="M76" s="225"/>
      <c r="N76" s="224"/>
      <c r="O76" s="224"/>
      <c r="P76" s="224"/>
      <c r="Q76" s="224"/>
      <c r="R76" s="225"/>
      <c r="S76" s="225"/>
      <c r="T76" s="225"/>
      <c r="U76" s="225"/>
      <c r="V76" s="225"/>
      <c r="W76" s="225"/>
      <c r="X76" s="225"/>
      <c r="Y76" s="225"/>
      <c r="Z76" s="215"/>
      <c r="AA76" s="215"/>
      <c r="AB76" s="215"/>
      <c r="AC76" s="215"/>
      <c r="AD76" s="215"/>
      <c r="AE76" s="215"/>
      <c r="AF76" s="215"/>
      <c r="AG76" s="215" t="s">
        <v>172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3" x14ac:dyDescent="0.2">
      <c r="A77" s="222"/>
      <c r="B77" s="223"/>
      <c r="C77" s="261" t="s">
        <v>618</v>
      </c>
      <c r="D77" s="248"/>
      <c r="E77" s="248"/>
      <c r="F77" s="248"/>
      <c r="G77" s="248"/>
      <c r="H77" s="225"/>
      <c r="I77" s="225"/>
      <c r="J77" s="225"/>
      <c r="K77" s="225"/>
      <c r="L77" s="225"/>
      <c r="M77" s="225"/>
      <c r="N77" s="224"/>
      <c r="O77" s="224"/>
      <c r="P77" s="224"/>
      <c r="Q77" s="224"/>
      <c r="R77" s="225"/>
      <c r="S77" s="225"/>
      <c r="T77" s="225"/>
      <c r="U77" s="225"/>
      <c r="V77" s="225"/>
      <c r="W77" s="225"/>
      <c r="X77" s="225"/>
      <c r="Y77" s="225"/>
      <c r="Z77" s="215"/>
      <c r="AA77" s="215"/>
      <c r="AB77" s="215"/>
      <c r="AC77" s="215"/>
      <c r="AD77" s="215"/>
      <c r="AE77" s="215"/>
      <c r="AF77" s="215"/>
      <c r="AG77" s="215" t="s">
        <v>172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x14ac:dyDescent="0.2">
      <c r="A78" s="3"/>
      <c r="B78" s="4"/>
      <c r="C78" s="264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AE78">
        <v>15</v>
      </c>
      <c r="AF78">
        <v>21</v>
      </c>
      <c r="AG78" t="s">
        <v>124</v>
      </c>
    </row>
    <row r="79" spans="1:60" x14ac:dyDescent="0.2">
      <c r="A79" s="218"/>
      <c r="B79" s="219" t="s">
        <v>29</v>
      </c>
      <c r="C79" s="265"/>
      <c r="D79" s="220"/>
      <c r="E79" s="221"/>
      <c r="F79" s="221"/>
      <c r="G79" s="238">
        <f>G8</f>
        <v>0</v>
      </c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AE79">
        <f>SUMIF(L7:L77,AE78,G7:G77)</f>
        <v>0</v>
      </c>
      <c r="AF79">
        <f>SUMIF(L7:L77,AF78,G7:G77)</f>
        <v>0</v>
      </c>
      <c r="AG79" t="s">
        <v>556</v>
      </c>
    </row>
    <row r="80" spans="1:60" x14ac:dyDescent="0.2">
      <c r="C80" s="266"/>
      <c r="D80" s="10"/>
      <c r="AG80" t="s">
        <v>557</v>
      </c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sheetProtection algorithmName="SHA-512" hashValue="5/TaxXlfyGqRszBeu5+ztXJv5o3b56PlqcSWBUTA0mrO9dMFCneuAuZbI+qKQmDgV1jymh38RHOC6zrV89aeVQ==" saltValue="NVwh+uJgDDoLFFFzU+YEZQ==" spinCount="100000" sheet="1" formatRows="0"/>
  <mergeCells count="65">
    <mergeCell ref="C71:G71"/>
    <mergeCell ref="C73:G73"/>
    <mergeCell ref="C74:G74"/>
    <mergeCell ref="C75:G75"/>
    <mergeCell ref="C76:G76"/>
    <mergeCell ref="C77:G77"/>
    <mergeCell ref="C65:G65"/>
    <mergeCell ref="C66:G66"/>
    <mergeCell ref="C67:G67"/>
    <mergeCell ref="C68:G68"/>
    <mergeCell ref="C69:G69"/>
    <mergeCell ref="C70:G70"/>
    <mergeCell ref="C58:G58"/>
    <mergeCell ref="C59:G59"/>
    <mergeCell ref="C60:G60"/>
    <mergeCell ref="C61:G61"/>
    <mergeCell ref="C63:G63"/>
    <mergeCell ref="C64:G64"/>
    <mergeCell ref="C50:G50"/>
    <mergeCell ref="C51:G51"/>
    <mergeCell ref="C52:G52"/>
    <mergeCell ref="C54:G54"/>
    <mergeCell ref="C55:G55"/>
    <mergeCell ref="C56:G56"/>
    <mergeCell ref="C44:G44"/>
    <mergeCell ref="C45:G45"/>
    <mergeCell ref="C46:G46"/>
    <mergeCell ref="C47:G47"/>
    <mergeCell ref="C48:G48"/>
    <mergeCell ref="C49:G49"/>
    <mergeCell ref="C38:G38"/>
    <mergeCell ref="C39:G39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26:G26"/>
    <mergeCell ref="C27:G27"/>
    <mergeCell ref="C28:G28"/>
    <mergeCell ref="C29:G29"/>
    <mergeCell ref="C30:G30"/>
    <mergeCell ref="C31:G31"/>
    <mergeCell ref="C20:G20"/>
    <mergeCell ref="C21:G21"/>
    <mergeCell ref="C22:G22"/>
    <mergeCell ref="C23:G23"/>
    <mergeCell ref="C24:G24"/>
    <mergeCell ref="C25:G25"/>
    <mergeCell ref="C13:G13"/>
    <mergeCell ref="C14:G14"/>
    <mergeCell ref="C15:G15"/>
    <mergeCell ref="C16:G16"/>
    <mergeCell ref="C17:G17"/>
    <mergeCell ref="C18:G18"/>
    <mergeCell ref="A1:G1"/>
    <mergeCell ref="C2:G2"/>
    <mergeCell ref="C3:G3"/>
    <mergeCell ref="C4:G4"/>
    <mergeCell ref="C11:G11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111</v>
      </c>
      <c r="B1" s="200"/>
      <c r="C1" s="200"/>
      <c r="D1" s="200"/>
      <c r="E1" s="200"/>
      <c r="F1" s="200"/>
      <c r="G1" s="200"/>
      <c r="AG1" t="s">
        <v>112</v>
      </c>
    </row>
    <row r="2" spans="1:60" ht="24.95" customHeight="1" x14ac:dyDescent="0.2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113</v>
      </c>
    </row>
    <row r="3" spans="1:60" ht="24.95" customHeight="1" x14ac:dyDescent="0.2">
      <c r="A3" s="201" t="s">
        <v>8</v>
      </c>
      <c r="B3" s="49" t="s">
        <v>52</v>
      </c>
      <c r="C3" s="204" t="s">
        <v>53</v>
      </c>
      <c r="D3" s="202"/>
      <c r="E3" s="202"/>
      <c r="F3" s="202"/>
      <c r="G3" s="203"/>
      <c r="AC3" s="179" t="s">
        <v>113</v>
      </c>
      <c r="AG3" t="s">
        <v>114</v>
      </c>
    </row>
    <row r="4" spans="1:60" ht="24.95" customHeight="1" x14ac:dyDescent="0.2">
      <c r="A4" s="205" t="s">
        <v>9</v>
      </c>
      <c r="B4" s="206" t="s">
        <v>56</v>
      </c>
      <c r="C4" s="207" t="s">
        <v>57</v>
      </c>
      <c r="D4" s="208"/>
      <c r="E4" s="208"/>
      <c r="F4" s="208"/>
      <c r="G4" s="209"/>
      <c r="AG4" t="s">
        <v>115</v>
      </c>
    </row>
    <row r="5" spans="1:60" x14ac:dyDescent="0.2">
      <c r="D5" s="10"/>
    </row>
    <row r="6" spans="1:60" ht="38.25" x14ac:dyDescent="0.2">
      <c r="A6" s="211" t="s">
        <v>116</v>
      </c>
      <c r="B6" s="213" t="s">
        <v>117</v>
      </c>
      <c r="C6" s="213" t="s">
        <v>118</v>
      </c>
      <c r="D6" s="212" t="s">
        <v>119</v>
      </c>
      <c r="E6" s="211" t="s">
        <v>120</v>
      </c>
      <c r="F6" s="210" t="s">
        <v>121</v>
      </c>
      <c r="G6" s="211" t="s">
        <v>29</v>
      </c>
      <c r="H6" s="214" t="s">
        <v>30</v>
      </c>
      <c r="I6" s="214" t="s">
        <v>122</v>
      </c>
      <c r="J6" s="214" t="s">
        <v>31</v>
      </c>
      <c r="K6" s="214" t="s">
        <v>123</v>
      </c>
      <c r="L6" s="214" t="s">
        <v>124</v>
      </c>
      <c r="M6" s="214" t="s">
        <v>125</v>
      </c>
      <c r="N6" s="214" t="s">
        <v>126</v>
      </c>
      <c r="O6" s="214" t="s">
        <v>127</v>
      </c>
      <c r="P6" s="214" t="s">
        <v>128</v>
      </c>
      <c r="Q6" s="214" t="s">
        <v>129</v>
      </c>
      <c r="R6" s="214" t="s">
        <v>130</v>
      </c>
      <c r="S6" s="214" t="s">
        <v>131</v>
      </c>
      <c r="T6" s="214" t="s">
        <v>132</v>
      </c>
      <c r="U6" s="214" t="s">
        <v>133</v>
      </c>
      <c r="V6" s="214" t="s">
        <v>134</v>
      </c>
      <c r="W6" s="214" t="s">
        <v>135</v>
      </c>
      <c r="X6" s="214" t="s">
        <v>136</v>
      </c>
      <c r="Y6" s="214" t="s">
        <v>137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2" t="s">
        <v>138</v>
      </c>
      <c r="B8" s="233" t="s">
        <v>109</v>
      </c>
      <c r="C8" s="257" t="s">
        <v>27</v>
      </c>
      <c r="D8" s="234"/>
      <c r="E8" s="235"/>
      <c r="F8" s="236"/>
      <c r="G8" s="236">
        <f>SUMIF(AG9:AG14,"&lt;&gt;NOR",G9:G14)</f>
        <v>0</v>
      </c>
      <c r="H8" s="236"/>
      <c r="I8" s="236">
        <f>SUM(I9:I14)</f>
        <v>0</v>
      </c>
      <c r="J8" s="236"/>
      <c r="K8" s="236">
        <f>SUM(K9:K14)</f>
        <v>0</v>
      </c>
      <c r="L8" s="236"/>
      <c r="M8" s="236">
        <f>SUM(M9:M14)</f>
        <v>0</v>
      </c>
      <c r="N8" s="235"/>
      <c r="O8" s="235">
        <f>SUM(O9:O14)</f>
        <v>0</v>
      </c>
      <c r="P8" s="235"/>
      <c r="Q8" s="235">
        <f>SUM(Q9:Q14)</f>
        <v>0</v>
      </c>
      <c r="R8" s="236"/>
      <c r="S8" s="236"/>
      <c r="T8" s="237"/>
      <c r="U8" s="231"/>
      <c r="V8" s="231">
        <f>SUM(V9:V14)</f>
        <v>0</v>
      </c>
      <c r="W8" s="231"/>
      <c r="X8" s="231"/>
      <c r="Y8" s="231"/>
      <c r="AG8" t="s">
        <v>139</v>
      </c>
    </row>
    <row r="9" spans="1:60" outlineLevel="1" x14ac:dyDescent="0.2">
      <c r="A9" s="250">
        <v>1</v>
      </c>
      <c r="B9" s="251" t="s">
        <v>623</v>
      </c>
      <c r="C9" s="263" t="s">
        <v>624</v>
      </c>
      <c r="D9" s="252" t="s">
        <v>625</v>
      </c>
      <c r="E9" s="253">
        <v>1</v>
      </c>
      <c r="F9" s="254"/>
      <c r="G9" s="255">
        <f>ROUND(E9*F9,2)</f>
        <v>0</v>
      </c>
      <c r="H9" s="254"/>
      <c r="I9" s="255">
        <f>ROUND(E9*H9,2)</f>
        <v>0</v>
      </c>
      <c r="J9" s="254"/>
      <c r="K9" s="255">
        <f>ROUND(E9*J9,2)</f>
        <v>0</v>
      </c>
      <c r="L9" s="255">
        <v>21</v>
      </c>
      <c r="M9" s="255">
        <f>G9*(1+L9/100)</f>
        <v>0</v>
      </c>
      <c r="N9" s="253">
        <v>0</v>
      </c>
      <c r="O9" s="253">
        <f>ROUND(E9*N9,2)</f>
        <v>0</v>
      </c>
      <c r="P9" s="253">
        <v>0</v>
      </c>
      <c r="Q9" s="253">
        <f>ROUND(E9*P9,2)</f>
        <v>0</v>
      </c>
      <c r="R9" s="255"/>
      <c r="S9" s="255" t="s">
        <v>144</v>
      </c>
      <c r="T9" s="256" t="s">
        <v>395</v>
      </c>
      <c r="U9" s="225">
        <v>0</v>
      </c>
      <c r="V9" s="225">
        <f>ROUND(E9*U9,2)</f>
        <v>0</v>
      </c>
      <c r="W9" s="225"/>
      <c r="X9" s="225" t="s">
        <v>57</v>
      </c>
      <c r="Y9" s="225" t="s">
        <v>147</v>
      </c>
      <c r="Z9" s="215"/>
      <c r="AA9" s="215"/>
      <c r="AB9" s="215"/>
      <c r="AC9" s="215"/>
      <c r="AD9" s="215"/>
      <c r="AE9" s="215"/>
      <c r="AF9" s="215"/>
      <c r="AG9" s="215" t="s">
        <v>626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39">
        <v>2</v>
      </c>
      <c r="B10" s="240" t="s">
        <v>627</v>
      </c>
      <c r="C10" s="258" t="s">
        <v>628</v>
      </c>
      <c r="D10" s="241" t="s">
        <v>625</v>
      </c>
      <c r="E10" s="242">
        <v>1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2">
        <v>0</v>
      </c>
      <c r="O10" s="242">
        <f>ROUND(E10*N10,2)</f>
        <v>0</v>
      </c>
      <c r="P10" s="242">
        <v>0</v>
      </c>
      <c r="Q10" s="242">
        <f>ROUND(E10*P10,2)</f>
        <v>0</v>
      </c>
      <c r="R10" s="244"/>
      <c r="S10" s="244" t="s">
        <v>144</v>
      </c>
      <c r="T10" s="245" t="s">
        <v>395</v>
      </c>
      <c r="U10" s="225">
        <v>0</v>
      </c>
      <c r="V10" s="225">
        <f>ROUND(E10*U10,2)</f>
        <v>0</v>
      </c>
      <c r="W10" s="225"/>
      <c r="X10" s="225" t="s">
        <v>57</v>
      </c>
      <c r="Y10" s="225" t="s">
        <v>147</v>
      </c>
      <c r="Z10" s="215"/>
      <c r="AA10" s="215"/>
      <c r="AB10" s="215"/>
      <c r="AC10" s="215"/>
      <c r="AD10" s="215"/>
      <c r="AE10" s="215"/>
      <c r="AF10" s="215"/>
      <c r="AG10" s="215" t="s">
        <v>626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62" t="s">
        <v>629</v>
      </c>
      <c r="D11" s="249"/>
      <c r="E11" s="249"/>
      <c r="F11" s="249"/>
      <c r="G11" s="249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172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50">
        <v>3</v>
      </c>
      <c r="B12" s="251" t="s">
        <v>630</v>
      </c>
      <c r="C12" s="263" t="s">
        <v>631</v>
      </c>
      <c r="D12" s="252" t="s">
        <v>625</v>
      </c>
      <c r="E12" s="253">
        <v>1</v>
      </c>
      <c r="F12" s="254"/>
      <c r="G12" s="255">
        <f>ROUND(E12*F12,2)</f>
        <v>0</v>
      </c>
      <c r="H12" s="254"/>
      <c r="I12" s="255">
        <f>ROUND(E12*H12,2)</f>
        <v>0</v>
      </c>
      <c r="J12" s="254"/>
      <c r="K12" s="255">
        <f>ROUND(E12*J12,2)</f>
        <v>0</v>
      </c>
      <c r="L12" s="255">
        <v>21</v>
      </c>
      <c r="M12" s="255">
        <f>G12*(1+L12/100)</f>
        <v>0</v>
      </c>
      <c r="N12" s="253">
        <v>0</v>
      </c>
      <c r="O12" s="253">
        <f>ROUND(E12*N12,2)</f>
        <v>0</v>
      </c>
      <c r="P12" s="253">
        <v>0</v>
      </c>
      <c r="Q12" s="253">
        <f>ROUND(E12*P12,2)</f>
        <v>0</v>
      </c>
      <c r="R12" s="255"/>
      <c r="S12" s="255" t="s">
        <v>144</v>
      </c>
      <c r="T12" s="256" t="s">
        <v>395</v>
      </c>
      <c r="U12" s="225">
        <v>0</v>
      </c>
      <c r="V12" s="225">
        <f>ROUND(E12*U12,2)</f>
        <v>0</v>
      </c>
      <c r="W12" s="225"/>
      <c r="X12" s="225" t="s">
        <v>57</v>
      </c>
      <c r="Y12" s="225" t="s">
        <v>147</v>
      </c>
      <c r="Z12" s="215"/>
      <c r="AA12" s="215"/>
      <c r="AB12" s="215"/>
      <c r="AC12" s="215"/>
      <c r="AD12" s="215"/>
      <c r="AE12" s="215"/>
      <c r="AF12" s="215"/>
      <c r="AG12" s="215" t="s">
        <v>626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50">
        <v>4</v>
      </c>
      <c r="B13" s="251" t="s">
        <v>632</v>
      </c>
      <c r="C13" s="263" t="s">
        <v>633</v>
      </c>
      <c r="D13" s="252" t="s">
        <v>625</v>
      </c>
      <c r="E13" s="253">
        <v>1</v>
      </c>
      <c r="F13" s="254"/>
      <c r="G13" s="255">
        <f>ROUND(E13*F13,2)</f>
        <v>0</v>
      </c>
      <c r="H13" s="254"/>
      <c r="I13" s="255">
        <f>ROUND(E13*H13,2)</f>
        <v>0</v>
      </c>
      <c r="J13" s="254"/>
      <c r="K13" s="255">
        <f>ROUND(E13*J13,2)</f>
        <v>0</v>
      </c>
      <c r="L13" s="255">
        <v>21</v>
      </c>
      <c r="M13" s="255">
        <f>G13*(1+L13/100)</f>
        <v>0</v>
      </c>
      <c r="N13" s="253">
        <v>0</v>
      </c>
      <c r="O13" s="253">
        <f>ROUND(E13*N13,2)</f>
        <v>0</v>
      </c>
      <c r="P13" s="253">
        <v>0</v>
      </c>
      <c r="Q13" s="253">
        <f>ROUND(E13*P13,2)</f>
        <v>0</v>
      </c>
      <c r="R13" s="255"/>
      <c r="S13" s="255" t="s">
        <v>144</v>
      </c>
      <c r="T13" s="256" t="s">
        <v>395</v>
      </c>
      <c r="U13" s="225">
        <v>0</v>
      </c>
      <c r="V13" s="225">
        <f>ROUND(E13*U13,2)</f>
        <v>0</v>
      </c>
      <c r="W13" s="225"/>
      <c r="X13" s="225" t="s">
        <v>57</v>
      </c>
      <c r="Y13" s="225" t="s">
        <v>147</v>
      </c>
      <c r="Z13" s="215"/>
      <c r="AA13" s="215"/>
      <c r="AB13" s="215"/>
      <c r="AC13" s="215"/>
      <c r="AD13" s="215"/>
      <c r="AE13" s="215"/>
      <c r="AF13" s="215"/>
      <c r="AG13" s="215" t="s">
        <v>626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50">
        <v>5</v>
      </c>
      <c r="B14" s="251" t="s">
        <v>634</v>
      </c>
      <c r="C14" s="263" t="s">
        <v>635</v>
      </c>
      <c r="D14" s="252" t="s">
        <v>625</v>
      </c>
      <c r="E14" s="253">
        <v>1</v>
      </c>
      <c r="F14" s="254"/>
      <c r="G14" s="255">
        <f>ROUND(E14*F14,2)</f>
        <v>0</v>
      </c>
      <c r="H14" s="254"/>
      <c r="I14" s="255">
        <f>ROUND(E14*H14,2)</f>
        <v>0</v>
      </c>
      <c r="J14" s="254"/>
      <c r="K14" s="255">
        <f>ROUND(E14*J14,2)</f>
        <v>0</v>
      </c>
      <c r="L14" s="255">
        <v>21</v>
      </c>
      <c r="M14" s="255">
        <f>G14*(1+L14/100)</f>
        <v>0</v>
      </c>
      <c r="N14" s="253">
        <v>0</v>
      </c>
      <c r="O14" s="253">
        <f>ROUND(E14*N14,2)</f>
        <v>0</v>
      </c>
      <c r="P14" s="253">
        <v>0</v>
      </c>
      <c r="Q14" s="253">
        <f>ROUND(E14*P14,2)</f>
        <v>0</v>
      </c>
      <c r="R14" s="255"/>
      <c r="S14" s="255" t="s">
        <v>144</v>
      </c>
      <c r="T14" s="256" t="s">
        <v>395</v>
      </c>
      <c r="U14" s="225">
        <v>0</v>
      </c>
      <c r="V14" s="225">
        <f>ROUND(E14*U14,2)</f>
        <v>0</v>
      </c>
      <c r="W14" s="225"/>
      <c r="X14" s="225" t="s">
        <v>57</v>
      </c>
      <c r="Y14" s="225" t="s">
        <v>147</v>
      </c>
      <c r="Z14" s="215"/>
      <c r="AA14" s="215"/>
      <c r="AB14" s="215"/>
      <c r="AC14" s="215"/>
      <c r="AD14" s="215"/>
      <c r="AE14" s="215"/>
      <c r="AF14" s="215"/>
      <c r="AG14" s="215" t="s">
        <v>626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x14ac:dyDescent="0.2">
      <c r="A15" s="232" t="s">
        <v>138</v>
      </c>
      <c r="B15" s="233" t="s">
        <v>110</v>
      </c>
      <c r="C15" s="257" t="s">
        <v>28</v>
      </c>
      <c r="D15" s="234"/>
      <c r="E15" s="235"/>
      <c r="F15" s="236"/>
      <c r="G15" s="236">
        <f>SUMIF(AG16:AG20,"&lt;&gt;NOR",G16:G20)</f>
        <v>0</v>
      </c>
      <c r="H15" s="236"/>
      <c r="I15" s="236">
        <f>SUM(I16:I20)</f>
        <v>0</v>
      </c>
      <c r="J15" s="236"/>
      <c r="K15" s="236">
        <f>SUM(K16:K20)</f>
        <v>0</v>
      </c>
      <c r="L15" s="236"/>
      <c r="M15" s="236">
        <f>SUM(M16:M20)</f>
        <v>0</v>
      </c>
      <c r="N15" s="235"/>
      <c r="O15" s="235">
        <f>SUM(O16:O20)</f>
        <v>0</v>
      </c>
      <c r="P15" s="235"/>
      <c r="Q15" s="235">
        <f>SUM(Q16:Q20)</f>
        <v>0</v>
      </c>
      <c r="R15" s="236"/>
      <c r="S15" s="236"/>
      <c r="T15" s="237"/>
      <c r="U15" s="231"/>
      <c r="V15" s="231">
        <f>SUM(V16:V20)</f>
        <v>0</v>
      </c>
      <c r="W15" s="231"/>
      <c r="X15" s="231"/>
      <c r="Y15" s="231"/>
      <c r="AG15" t="s">
        <v>139</v>
      </c>
    </row>
    <row r="16" spans="1:60" outlineLevel="1" x14ac:dyDescent="0.2">
      <c r="A16" s="239">
        <v>6</v>
      </c>
      <c r="B16" s="240" t="s">
        <v>636</v>
      </c>
      <c r="C16" s="258" t="s">
        <v>637</v>
      </c>
      <c r="D16" s="241" t="s">
        <v>625</v>
      </c>
      <c r="E16" s="242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144</v>
      </c>
      <c r="T16" s="245" t="s">
        <v>395</v>
      </c>
      <c r="U16" s="225">
        <v>0</v>
      </c>
      <c r="V16" s="225">
        <f>ROUND(E16*U16,2)</f>
        <v>0</v>
      </c>
      <c r="W16" s="225"/>
      <c r="X16" s="225" t="s">
        <v>57</v>
      </c>
      <c r="Y16" s="225" t="s">
        <v>147</v>
      </c>
      <c r="Z16" s="215"/>
      <c r="AA16" s="215"/>
      <c r="AB16" s="215"/>
      <c r="AC16" s="215"/>
      <c r="AD16" s="215"/>
      <c r="AE16" s="215"/>
      <c r="AF16" s="215"/>
      <c r="AG16" s="215" t="s">
        <v>626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2" x14ac:dyDescent="0.2">
      <c r="A17" s="222"/>
      <c r="B17" s="223"/>
      <c r="C17" s="262" t="s">
        <v>638</v>
      </c>
      <c r="D17" s="249"/>
      <c r="E17" s="249"/>
      <c r="F17" s="249"/>
      <c r="G17" s="249"/>
      <c r="H17" s="225"/>
      <c r="I17" s="225"/>
      <c r="J17" s="225"/>
      <c r="K17" s="225"/>
      <c r="L17" s="225"/>
      <c r="M17" s="225"/>
      <c r="N17" s="224"/>
      <c r="O17" s="224"/>
      <c r="P17" s="224"/>
      <c r="Q17" s="224"/>
      <c r="R17" s="225"/>
      <c r="S17" s="225"/>
      <c r="T17" s="225"/>
      <c r="U17" s="225"/>
      <c r="V17" s="225"/>
      <c r="W17" s="225"/>
      <c r="X17" s="225"/>
      <c r="Y17" s="225"/>
      <c r="Z17" s="215"/>
      <c r="AA17" s="215"/>
      <c r="AB17" s="215"/>
      <c r="AC17" s="215"/>
      <c r="AD17" s="215"/>
      <c r="AE17" s="215"/>
      <c r="AF17" s="215"/>
      <c r="AG17" s="215" t="s">
        <v>172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47" t="str">
        <f>C17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50">
        <v>7</v>
      </c>
      <c r="B18" s="251" t="s">
        <v>639</v>
      </c>
      <c r="C18" s="263" t="s">
        <v>640</v>
      </c>
      <c r="D18" s="252" t="s">
        <v>625</v>
      </c>
      <c r="E18" s="253">
        <v>1</v>
      </c>
      <c r="F18" s="254"/>
      <c r="G18" s="255">
        <f>ROUND(E18*F18,2)</f>
        <v>0</v>
      </c>
      <c r="H18" s="254"/>
      <c r="I18" s="255">
        <f>ROUND(E18*H18,2)</f>
        <v>0</v>
      </c>
      <c r="J18" s="254"/>
      <c r="K18" s="255">
        <f>ROUND(E18*J18,2)</f>
        <v>0</v>
      </c>
      <c r="L18" s="255">
        <v>21</v>
      </c>
      <c r="M18" s="255">
        <f>G18*(1+L18/100)</f>
        <v>0</v>
      </c>
      <c r="N18" s="253">
        <v>0</v>
      </c>
      <c r="O18" s="253">
        <f>ROUND(E18*N18,2)</f>
        <v>0</v>
      </c>
      <c r="P18" s="253">
        <v>0</v>
      </c>
      <c r="Q18" s="253">
        <f>ROUND(E18*P18,2)</f>
        <v>0</v>
      </c>
      <c r="R18" s="255"/>
      <c r="S18" s="255" t="s">
        <v>144</v>
      </c>
      <c r="T18" s="256" t="s">
        <v>395</v>
      </c>
      <c r="U18" s="225">
        <v>0</v>
      </c>
      <c r="V18" s="225">
        <f>ROUND(E18*U18,2)</f>
        <v>0</v>
      </c>
      <c r="W18" s="225"/>
      <c r="X18" s="225" t="s">
        <v>57</v>
      </c>
      <c r="Y18" s="225" t="s">
        <v>147</v>
      </c>
      <c r="Z18" s="215"/>
      <c r="AA18" s="215"/>
      <c r="AB18" s="215"/>
      <c r="AC18" s="215"/>
      <c r="AD18" s="215"/>
      <c r="AE18" s="215"/>
      <c r="AF18" s="215"/>
      <c r="AG18" s="215" t="s">
        <v>626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39">
        <v>8</v>
      </c>
      <c r="B19" s="240" t="s">
        <v>641</v>
      </c>
      <c r="C19" s="258" t="s">
        <v>642</v>
      </c>
      <c r="D19" s="241" t="s">
        <v>625</v>
      </c>
      <c r="E19" s="242">
        <v>1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4"/>
      <c r="S19" s="244" t="s">
        <v>144</v>
      </c>
      <c r="T19" s="245" t="s">
        <v>395</v>
      </c>
      <c r="U19" s="225">
        <v>0</v>
      </c>
      <c r="V19" s="225">
        <f>ROUND(E19*U19,2)</f>
        <v>0</v>
      </c>
      <c r="W19" s="225"/>
      <c r="X19" s="225" t="s">
        <v>57</v>
      </c>
      <c r="Y19" s="225" t="s">
        <v>147</v>
      </c>
      <c r="Z19" s="215"/>
      <c r="AA19" s="215"/>
      <c r="AB19" s="215"/>
      <c r="AC19" s="215"/>
      <c r="AD19" s="215"/>
      <c r="AE19" s="215"/>
      <c r="AF19" s="215"/>
      <c r="AG19" s="215" t="s">
        <v>626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">
      <c r="A20" s="222"/>
      <c r="B20" s="223"/>
      <c r="C20" s="262" t="s">
        <v>643</v>
      </c>
      <c r="D20" s="249"/>
      <c r="E20" s="249"/>
      <c r="F20" s="249"/>
      <c r="G20" s="249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172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47" t="str">
        <f>C20</f>
        <v>Náklady na vyhotovení dokumentace skutečného provedení stavby a její předání objednateli v požadované formě a požadovaném počtu.</v>
      </c>
      <c r="BB20" s="215"/>
      <c r="BC20" s="215"/>
      <c r="BD20" s="215"/>
      <c r="BE20" s="215"/>
      <c r="BF20" s="215"/>
      <c r="BG20" s="215"/>
      <c r="BH20" s="215"/>
    </row>
    <row r="21" spans="1:60" x14ac:dyDescent="0.2">
      <c r="A21" s="3"/>
      <c r="B21" s="4"/>
      <c r="C21" s="264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AE21">
        <v>15</v>
      </c>
      <c r="AF21">
        <v>21</v>
      </c>
      <c r="AG21" t="s">
        <v>124</v>
      </c>
    </row>
    <row r="22" spans="1:60" x14ac:dyDescent="0.2">
      <c r="A22" s="218"/>
      <c r="B22" s="219" t="s">
        <v>29</v>
      </c>
      <c r="C22" s="265"/>
      <c r="D22" s="220"/>
      <c r="E22" s="221"/>
      <c r="F22" s="221"/>
      <c r="G22" s="238">
        <f>G8+G15</f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AE22">
        <f>SUMIF(L7:L20,AE21,G7:G20)</f>
        <v>0</v>
      </c>
      <c r="AF22">
        <f>SUMIF(L7:L20,AF21,G7:G20)</f>
        <v>0</v>
      </c>
      <c r="AG22" t="s">
        <v>556</v>
      </c>
    </row>
    <row r="23" spans="1:60" x14ac:dyDescent="0.2">
      <c r="C23" s="266"/>
      <c r="D23" s="10"/>
      <c r="AG23" t="s">
        <v>557</v>
      </c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APGmBsxrn6MQaYA6w8HXgtW0ztUDfJyHYR8A+bajA7ka9zdposXvmEwTg01LOw+NJLZwnb48HaD/m+Sr8z8Nzw==" saltValue="qAA0G7eGQqADW9QT55S2Lw==" spinCount="100000" sheet="1" formatRows="0"/>
  <mergeCells count="7">
    <mergeCell ref="C20:G20"/>
    <mergeCell ref="A1:G1"/>
    <mergeCell ref="C2:G2"/>
    <mergeCell ref="C3:G3"/>
    <mergeCell ref="C4:G4"/>
    <mergeCell ref="C11:G11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001 001 Pol</vt:lpstr>
      <vt:lpstr>001 002 Pol</vt:lpstr>
      <vt:lpstr>001 003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'001 002 Pol'!Názvy_tisku</vt:lpstr>
      <vt:lpstr>'001 003 Pol'!Názvy_tisku</vt:lpstr>
      <vt:lpstr>oadresa</vt:lpstr>
      <vt:lpstr>Stavba!Objednatel</vt:lpstr>
      <vt:lpstr>Stavba!Objekt</vt:lpstr>
      <vt:lpstr>'001 001 Pol'!Oblast_tisku</vt:lpstr>
      <vt:lpstr>'001 002 Pol'!Oblast_tisku</vt:lpstr>
      <vt:lpstr>'001 003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2025-01-29T15:24:20Z</dcterms:modified>
</cp:coreProperties>
</file>